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3D7127E-7B1C-4E58-BCB5-05943AD7E70B}" xr6:coauthVersionLast="47" xr6:coauthVersionMax="47" xr10:uidLastSave="{00000000-0000-0000-0000-000000000000}"/>
  <bookViews>
    <workbookView xWindow="-120" yWindow="-120" windowWidth="29040" windowHeight="15720" tabRatio="548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 s="1"/>
  <c r="AA20" i="4"/>
  <c r="AA19" i="4"/>
  <c r="AC19" i="4" s="1"/>
  <c r="AB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 s="1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 s="1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 s="1"/>
  <c r="L32" i="10"/>
  <c r="L31" i="10"/>
  <c r="M31" i="10"/>
  <c r="N31" i="10"/>
  <c r="L20" i="10"/>
  <c r="L19" i="10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C43" i="6" s="1"/>
  <c r="AB43" i="6"/>
  <c r="AA32" i="6"/>
  <c r="AA31" i="6"/>
  <c r="AB31" i="6"/>
  <c r="AC31" i="6" s="1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 s="1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A32" i="7"/>
  <c r="AA31" i="7"/>
  <c r="AC31" i="7" s="1"/>
  <c r="AB31" i="7"/>
  <c r="AA20" i="7"/>
  <c r="AA19" i="7"/>
  <c r="AB19" i="7"/>
  <c r="AC19" i="7"/>
  <c r="L44" i="7"/>
  <c r="L43" i="7"/>
  <c r="M43" i="7"/>
  <c r="N43" i="7" s="1"/>
  <c r="L32" i="7"/>
  <c r="L31" i="7"/>
  <c r="M31" i="7"/>
  <c r="N31" i="7"/>
  <c r="L20" i="7"/>
  <c r="L19" i="7"/>
  <c r="M19" i="7"/>
  <c r="N19" i="7" s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N19" i="10" l="1"/>
  <c r="AC43" i="7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AO43" i="7"/>
  <c r="AN43" i="7"/>
  <c r="AM43" i="7"/>
  <c r="AL43" i="7"/>
  <c r="AK43" i="7"/>
  <c r="AJ43" i="7"/>
  <c r="AI43" i="7"/>
  <c r="AH43" i="7"/>
  <c r="AG43" i="7"/>
  <c r="AF43" i="7"/>
  <c r="AO42" i="7"/>
  <c r="AN42" i="7"/>
  <c r="AM42" i="7"/>
  <c r="AL42" i="7"/>
  <c r="AK42" i="7"/>
  <c r="AJ42" i="7"/>
  <c r="AI42" i="7"/>
  <c r="AH42" i="7"/>
  <c r="AG42" i="7"/>
  <c r="AF42" i="7"/>
  <c r="AO41" i="7"/>
  <c r="AN41" i="7"/>
  <c r="AM41" i="7"/>
  <c r="AL41" i="7"/>
  <c r="AK41" i="7"/>
  <c r="AJ41" i="7"/>
  <c r="AI41" i="7"/>
  <c r="AH41" i="7"/>
  <c r="AG41" i="7"/>
  <c r="AF41" i="7"/>
  <c r="AO40" i="7"/>
  <c r="AN40" i="7"/>
  <c r="AM40" i="7"/>
  <c r="AL40" i="7"/>
  <c r="AK40" i="7"/>
  <c r="AJ40" i="7"/>
  <c r="AI40" i="7"/>
  <c r="AH40" i="7"/>
  <c r="AG40" i="7"/>
  <c r="AF40" i="7"/>
  <c r="AO39" i="7"/>
  <c r="AN39" i="7"/>
  <c r="AM39" i="7"/>
  <c r="AL39" i="7"/>
  <c r="AK39" i="7"/>
  <c r="AJ39" i="7"/>
  <c r="AI39" i="7"/>
  <c r="AH39" i="7"/>
  <c r="AG39" i="7"/>
  <c r="AF39" i="7"/>
  <c r="AO31" i="7"/>
  <c r="AN31" i="7"/>
  <c r="AM31" i="7"/>
  <c r="AL31" i="7"/>
  <c r="AK31" i="7"/>
  <c r="AJ31" i="7"/>
  <c r="AI31" i="7"/>
  <c r="AH31" i="7"/>
  <c r="AG31" i="7"/>
  <c r="AF31" i="7"/>
  <c r="AO30" i="7"/>
  <c r="AN30" i="7"/>
  <c r="AM30" i="7"/>
  <c r="AL30" i="7"/>
  <c r="AK30" i="7"/>
  <c r="AJ30" i="7"/>
  <c r="AI30" i="7"/>
  <c r="AH30" i="7"/>
  <c r="AG30" i="7"/>
  <c r="AF30" i="7"/>
  <c r="AO29" i="7"/>
  <c r="AN29" i="7"/>
  <c r="AM29" i="7"/>
  <c r="AL29" i="7"/>
  <c r="AK29" i="7"/>
  <c r="AJ29" i="7"/>
  <c r="AI29" i="7"/>
  <c r="AH29" i="7"/>
  <c r="AG29" i="7"/>
  <c r="AF29" i="7"/>
  <c r="AO28" i="7"/>
  <c r="AN28" i="7"/>
  <c r="AM28" i="7"/>
  <c r="AL28" i="7"/>
  <c r="AK28" i="7"/>
  <c r="AJ28" i="7"/>
  <c r="AI28" i="7"/>
  <c r="AH28" i="7"/>
  <c r="AG28" i="7"/>
  <c r="AF28" i="7"/>
  <c r="AO27" i="7"/>
  <c r="AN27" i="7"/>
  <c r="AM27" i="7"/>
  <c r="AL27" i="7"/>
  <c r="AK27" i="7"/>
  <c r="AJ27" i="7"/>
  <c r="AI27" i="7"/>
  <c r="AH27" i="7"/>
  <c r="AG27" i="7"/>
  <c r="AF27" i="7"/>
  <c r="AN19" i="7"/>
  <c r="AO19" i="7"/>
  <c r="AG15" i="7"/>
  <c r="AH15" i="7"/>
  <c r="AI15" i="7"/>
  <c r="AJ15" i="7"/>
  <c r="AK15" i="7"/>
  <c r="AL15" i="7"/>
  <c r="AM15" i="7"/>
  <c r="AN15" i="7"/>
  <c r="AO15" i="7"/>
  <c r="AG16" i="7"/>
  <c r="AH16" i="7"/>
  <c r="AI16" i="7"/>
  <c r="AJ16" i="7"/>
  <c r="AK16" i="7"/>
  <c r="AL16" i="7"/>
  <c r="AM16" i="7"/>
  <c r="AN16" i="7"/>
  <c r="AO16" i="7"/>
  <c r="AG17" i="7"/>
  <c r="AH17" i="7"/>
  <c r="AI17" i="7"/>
  <c r="AJ17" i="7"/>
  <c r="AK17" i="7"/>
  <c r="AL17" i="7"/>
  <c r="AM17" i="7"/>
  <c r="AN17" i="7"/>
  <c r="AO17" i="7"/>
  <c r="AG18" i="7"/>
  <c r="AH18" i="7"/>
  <c r="AI18" i="7"/>
  <c r="AJ18" i="7"/>
  <c r="AK18" i="7"/>
  <c r="AL18" i="7"/>
  <c r="AM18" i="7"/>
  <c r="AN18" i="7"/>
  <c r="AO18" i="7"/>
  <c r="AG19" i="7"/>
  <c r="AH19" i="7"/>
  <c r="AI19" i="7"/>
  <c r="AJ19" i="7"/>
  <c r="AK19" i="7"/>
  <c r="AL19" i="7"/>
  <c r="AM19" i="7"/>
  <c r="AF16" i="7"/>
  <c r="AF17" i="7"/>
  <c r="AF18" i="7"/>
  <c r="AF19" i="7"/>
  <c r="AF15" i="7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Q30" i="11" l="1"/>
  <c r="AR27" i="16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<sst xmlns="http://schemas.openxmlformats.org/spreadsheetml/2006/main" count="3300" uniqueCount="40">
  <si>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</si>
  <si>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</si>
  <si>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</si>
  <si>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</si>
  <si>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</si>
  <si>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</si>
  <si>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</si>
  <si>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</si>
  <si>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</si>
  <si>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</si>
  <si>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</si>
  <si>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</si>
  <si>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</si>
  <si>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</si>
  <si>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</si>
  <si>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</si>
  <si>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</si>
  <si>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</si>
  <si>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</si>
  <si>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</si>
  <si>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</si>
  <si>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</si>
  <si>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</si>
  <si>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</si>
  <si>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</si>
  <si>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</si>
  <si>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</si>
  <si>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</si>
  <si>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</si>
  <si>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</si>
  <si>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</si>
  <si>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</si>
  <si>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</si>
  <si>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</si>
  <si>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</si>
  <si>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</si>
  <si>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</si>
  <si>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</si>
  <si>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</si>
  <si>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2014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</si>
</sst>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6164910</v>
      </c>
      <c r="C15" s="2"/>
      <c r="D15" s="2">
        <v>7008540</v>
      </c>
      <c r="E15" s="2"/>
      <c r="F15" s="2">
        <v>3894510</v>
      </c>
      <c r="G15" s="2"/>
      <c r="H15" s="2">
        <v>16762409.000000002</v>
      </c>
      <c r="I15" s="2"/>
      <c r="J15" s="2">
        <v>0</v>
      </c>
      <c r="K15" s="2"/>
      <c r="L15" s="1">
        <f>B15+D15+F15+H15+J15</f>
        <v>33830369</v>
      </c>
      <c r="M15" s="13">
        <f>C15+E15+G15+I15+K15</f>
        <v>0</v>
      </c>
      <c r="N15" s="14">
        <f>L15+M15</f>
        <v>33830369</v>
      </c>
      <c r="P15" s="3" t="s">
        <v>12</v>
      </c>
      <c r="Q15" s="2">
        <v>1499</v>
      </c>
      <c r="R15" s="2">
        <v>0</v>
      </c>
      <c r="S15" s="2">
        <v>1208</v>
      </c>
      <c r="T15" s="2">
        <v>0</v>
      </c>
      <c r="U15" s="2">
        <v>540</v>
      </c>
      <c r="V15" s="2">
        <v>0</v>
      </c>
      <c r="W15" s="2">
        <v>4181</v>
      </c>
      <c r="X15" s="2">
        <v>0</v>
      </c>
      <c r="Y15" s="2">
        <v>167</v>
      </c>
      <c r="Z15" s="2">
        <v>0</v>
      </c>
      <c r="AA15" s="1">
        <f>Q15+S15+U15+W15+Y15</f>
        <v>7595</v>
      </c>
      <c r="AB15" s="13">
        <f>R15+T15+V15+X15+Z15</f>
        <v>0</v>
      </c>
      <c r="AC15" s="14">
        <f>AA15+AB15</f>
        <v>7595</v>
      </c>
      <c r="AE15" s="3" t="s">
        <v>12</v>
      </c>
      <c r="AF15" s="2">
        <f>IFERROR(B15/Q15, "N.A.")</f>
        <v>4112.6817878585725</v>
      </c>
      <c r="AG15" s="2" t="str">
        <f t="shared" ref="AG15:AP19" si="0">IFERROR(C15/R15, "N.A.")</f>
        <v>N.A.</v>
      </c>
      <c r="AH15" s="2">
        <f t="shared" si="0"/>
        <v>5801.7715231788079</v>
      </c>
      <c r="AI15" s="2" t="str">
        <f t="shared" si="0"/>
        <v>N.A.</v>
      </c>
      <c r="AJ15" s="2">
        <f t="shared" si="0"/>
        <v>7212.0555555555557</v>
      </c>
      <c r="AK15" s="2" t="str">
        <f t="shared" si="0"/>
        <v>N.A.</v>
      </c>
      <c r="AL15" s="2">
        <f t="shared" si="0"/>
        <v>4009.1865582396558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4454.2947992100062</v>
      </c>
      <c r="AQ15" s="13" t="str">
        <f t="shared" ref="AQ15" si="1">IFERROR(M15/AB15, "N.A.")</f>
        <v>N.A.</v>
      </c>
      <c r="AR15" s="14">
        <f t="shared" ref="AR15" si="2">IFERROR(N15/AC15, "N.A.")</f>
        <v>4454.2947992100062</v>
      </c>
    </row>
    <row r="16" spans="1:44" ht="15" customHeight="1" thickBot="1" x14ac:dyDescent="0.3">
      <c r="A16" s="3" t="s">
        <v>13</v>
      </c>
      <c r="B16" s="2">
        <v>4663665</v>
      </c>
      <c r="C16" s="2">
        <v>971800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4663665</v>
      </c>
      <c r="M16" s="13">
        <f t="shared" ref="M16:M18" si="4">C16+E16+G16+I16+K16</f>
        <v>971800</v>
      </c>
      <c r="N16" s="14">
        <f t="shared" ref="N16:N18" si="5">L16+M16</f>
        <v>5635465</v>
      </c>
      <c r="P16" s="3" t="s">
        <v>13</v>
      </c>
      <c r="Q16" s="2">
        <v>1214</v>
      </c>
      <c r="R16" s="2">
        <v>226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1214</v>
      </c>
      <c r="AB16" s="13">
        <f t="shared" ref="AB16:AB18" si="7">R16+T16+V16+X16+Z16</f>
        <v>226</v>
      </c>
      <c r="AC16" s="14">
        <f t="shared" ref="AC16:AC18" si="8">AA16+AB16</f>
        <v>1440</v>
      </c>
      <c r="AE16" s="3" t="s">
        <v>13</v>
      </c>
      <c r="AF16" s="2">
        <f t="shared" ref="AF16:AF19" si="9">IFERROR(B16/Q16, "N.A.")</f>
        <v>3841.5691927512357</v>
      </c>
      <c r="AG16" s="2">
        <f t="shared" si="0"/>
        <v>4300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3841.5691927512357</v>
      </c>
      <c r="AQ16" s="13">
        <f t="shared" ref="AQ16:AQ18" si="11">IFERROR(M16/AB16, "N.A.")</f>
        <v>4300</v>
      </c>
      <c r="AR16" s="14">
        <f t="shared" ref="AR16:AR18" si="12">IFERROR(N16/AC16, "N.A.")</f>
        <v>3913.5173611111113</v>
      </c>
    </row>
    <row r="17" spans="1:44" ht="15" customHeight="1" thickBot="1" x14ac:dyDescent="0.3">
      <c r="A17" s="3" t="s">
        <v>14</v>
      </c>
      <c r="B17" s="2">
        <v>34253338.000000007</v>
      </c>
      <c r="C17" s="2">
        <v>177915653.99999997</v>
      </c>
      <c r="D17" s="2">
        <v>9559319.9999999981</v>
      </c>
      <c r="E17" s="2">
        <v>2217560</v>
      </c>
      <c r="F17" s="2"/>
      <c r="G17" s="2">
        <v>4628699.9999999991</v>
      </c>
      <c r="H17" s="2"/>
      <c r="I17" s="2">
        <v>5067019.9999999991</v>
      </c>
      <c r="J17" s="2">
        <v>0</v>
      </c>
      <c r="K17" s="2"/>
      <c r="L17" s="1">
        <f t="shared" si="3"/>
        <v>43812658.000000007</v>
      </c>
      <c r="M17" s="13">
        <f t="shared" si="4"/>
        <v>189828933.99999997</v>
      </c>
      <c r="N17" s="14">
        <f t="shared" si="5"/>
        <v>233641591.99999997</v>
      </c>
      <c r="P17" s="3" t="s">
        <v>14</v>
      </c>
      <c r="Q17" s="2">
        <v>7106</v>
      </c>
      <c r="R17" s="2">
        <v>31247</v>
      </c>
      <c r="S17" s="2">
        <v>1700</v>
      </c>
      <c r="T17" s="2">
        <v>775</v>
      </c>
      <c r="U17" s="2">
        <v>0</v>
      </c>
      <c r="V17" s="2">
        <v>1138</v>
      </c>
      <c r="W17" s="2">
        <v>0</v>
      </c>
      <c r="X17" s="2">
        <v>1309</v>
      </c>
      <c r="Y17" s="2">
        <v>1819</v>
      </c>
      <c r="Z17" s="2">
        <v>0</v>
      </c>
      <c r="AA17" s="1">
        <f t="shared" si="6"/>
        <v>10625</v>
      </c>
      <c r="AB17" s="13">
        <f t="shared" si="7"/>
        <v>34469</v>
      </c>
      <c r="AC17" s="14">
        <f t="shared" si="8"/>
        <v>45094</v>
      </c>
      <c r="AE17" s="3" t="s">
        <v>14</v>
      </c>
      <c r="AF17" s="2">
        <f t="shared" si="9"/>
        <v>4820.3402758232487</v>
      </c>
      <c r="AG17" s="2">
        <f t="shared" si="0"/>
        <v>5693.8475373635856</v>
      </c>
      <c r="AH17" s="2">
        <f t="shared" si="0"/>
        <v>5623.1294117647049</v>
      </c>
      <c r="AI17" s="2">
        <f t="shared" si="0"/>
        <v>2861.367741935484</v>
      </c>
      <c r="AJ17" s="2" t="str">
        <f t="shared" si="0"/>
        <v>N.A.</v>
      </c>
      <c r="AK17" s="2">
        <f t="shared" si="0"/>
        <v>4067.3989455184528</v>
      </c>
      <c r="AL17" s="2" t="str">
        <f t="shared" si="0"/>
        <v>N.A.</v>
      </c>
      <c r="AM17" s="2">
        <f t="shared" si="0"/>
        <v>3870.9090909090901</v>
      </c>
      <c r="AN17" s="2">
        <f t="shared" si="0"/>
        <v>0</v>
      </c>
      <c r="AO17" s="2" t="str">
        <f t="shared" si="0"/>
        <v>N.A.</v>
      </c>
      <c r="AP17" s="15">
        <f t="shared" si="10"/>
        <v>4123.544282352942</v>
      </c>
      <c r="AQ17" s="13">
        <f t="shared" si="11"/>
        <v>5507.2364733528666</v>
      </c>
      <c r="AR17" s="14">
        <f t="shared" si="12"/>
        <v>5181.2124007628499</v>
      </c>
    </row>
    <row r="18" spans="1:44" ht="15" customHeight="1" thickBot="1" x14ac:dyDescent="0.3">
      <c r="A18" s="3" t="s">
        <v>15</v>
      </c>
      <c r="B18" s="2"/>
      <c r="C18" s="2"/>
      <c r="D18" s="2">
        <v>2378050</v>
      </c>
      <c r="E18" s="2"/>
      <c r="F18" s="2"/>
      <c r="G18" s="2"/>
      <c r="H18" s="2">
        <v>537000</v>
      </c>
      <c r="I18" s="2"/>
      <c r="J18" s="2"/>
      <c r="K18" s="2"/>
      <c r="L18" s="1">
        <f t="shared" si="3"/>
        <v>2915050</v>
      </c>
      <c r="M18" s="13">
        <f t="shared" si="4"/>
        <v>0</v>
      </c>
      <c r="N18" s="14">
        <f t="shared" si="5"/>
        <v>2915050</v>
      </c>
      <c r="P18" s="3" t="s">
        <v>15</v>
      </c>
      <c r="Q18" s="2">
        <v>0</v>
      </c>
      <c r="R18" s="2">
        <v>0</v>
      </c>
      <c r="S18" s="2">
        <v>352</v>
      </c>
      <c r="T18" s="2">
        <v>0</v>
      </c>
      <c r="U18" s="2">
        <v>0</v>
      </c>
      <c r="V18" s="2">
        <v>0</v>
      </c>
      <c r="W18" s="2">
        <v>179</v>
      </c>
      <c r="X18" s="2">
        <v>0</v>
      </c>
      <c r="Y18" s="2">
        <v>0</v>
      </c>
      <c r="Z18" s="2">
        <v>0</v>
      </c>
      <c r="AA18" s="1">
        <f t="shared" si="6"/>
        <v>531</v>
      </c>
      <c r="AB18" s="13">
        <f t="shared" si="7"/>
        <v>0</v>
      </c>
      <c r="AC18" s="17">
        <f t="shared" si="8"/>
        <v>531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>
        <f t="shared" si="0"/>
        <v>6755.823863636364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3000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5489.7363465160079</v>
      </c>
      <c r="AQ18" s="13" t="str">
        <f t="shared" si="11"/>
        <v>N.A.</v>
      </c>
      <c r="AR18" s="14">
        <f t="shared" si="12"/>
        <v>5489.7363465160079</v>
      </c>
    </row>
    <row r="19" spans="1:44" ht="15" customHeight="1" thickBot="1" x14ac:dyDescent="0.3">
      <c r="A19" s="4" t="s">
        <v>16</v>
      </c>
      <c r="B19" s="2">
        <v>45081912.999999985</v>
      </c>
      <c r="C19" s="2">
        <v>178887454</v>
      </c>
      <c r="D19" s="2">
        <v>18945910</v>
      </c>
      <c r="E19" s="2">
        <v>2217560</v>
      </c>
      <c r="F19" s="2">
        <v>3894510</v>
      </c>
      <c r="G19" s="2">
        <v>4628699.9999999991</v>
      </c>
      <c r="H19" s="2">
        <v>17299409</v>
      </c>
      <c r="I19" s="2">
        <v>5067019.9999999991</v>
      </c>
      <c r="J19" s="2">
        <v>0</v>
      </c>
      <c r="K19" s="2"/>
      <c r="L19" s="1">
        <f t="shared" ref="L19" si="13">B19+D19+F19+H19+J19</f>
        <v>85221741.999999985</v>
      </c>
      <c r="M19" s="13">
        <f t="shared" ref="M19" si="14">C19+E19+G19+I19+K19</f>
        <v>190800734</v>
      </c>
      <c r="N19" s="17">
        <f t="shared" ref="N19" si="15">L19+M19</f>
        <v>276022476</v>
      </c>
      <c r="P19" s="4" t="s">
        <v>16</v>
      </c>
      <c r="Q19" s="2">
        <v>9819</v>
      </c>
      <c r="R19" s="2">
        <v>31473</v>
      </c>
      <c r="S19" s="2">
        <v>3260</v>
      </c>
      <c r="T19" s="2">
        <v>775</v>
      </c>
      <c r="U19" s="2">
        <v>540</v>
      </c>
      <c r="V19" s="2">
        <v>1138</v>
      </c>
      <c r="W19" s="2">
        <v>4360</v>
      </c>
      <c r="X19" s="2">
        <v>1309</v>
      </c>
      <c r="Y19" s="2">
        <v>1986</v>
      </c>
      <c r="Z19" s="2">
        <v>0</v>
      </c>
      <c r="AA19" s="1">
        <f t="shared" ref="AA19" si="16">Q19+S19+U19+W19+Y19</f>
        <v>19965</v>
      </c>
      <c r="AB19" s="13">
        <f t="shared" ref="AB19" si="17">R19+T19+V19+X19+Z19</f>
        <v>34695</v>
      </c>
      <c r="AC19" s="14">
        <f t="shared" ref="AC19" si="18">AA19+AB19</f>
        <v>54660</v>
      </c>
      <c r="AE19" s="4" t="s">
        <v>16</v>
      </c>
      <c r="AF19" s="2">
        <f t="shared" si="9"/>
        <v>4591.2937162643839</v>
      </c>
      <c r="AG19" s="2">
        <f t="shared" si="0"/>
        <v>5683.8386553553837</v>
      </c>
      <c r="AH19" s="2">
        <f t="shared" si="0"/>
        <v>5811.6288343558281</v>
      </c>
      <c r="AI19" s="2">
        <f t="shared" si="0"/>
        <v>2861.367741935484</v>
      </c>
      <c r="AJ19" s="2">
        <f t="shared" si="0"/>
        <v>7212.0555555555557</v>
      </c>
      <c r="AK19" s="2">
        <f t="shared" si="0"/>
        <v>4067.3989455184528</v>
      </c>
      <c r="AL19" s="2">
        <f t="shared" si="0"/>
        <v>3967.7543577981651</v>
      </c>
      <c r="AM19" s="2">
        <f t="shared" si="0"/>
        <v>3870.9090909090901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4268.5570748810414</v>
      </c>
      <c r="AQ19" s="13">
        <f t="shared" ref="AQ19" si="20">IFERROR(M19/AB19, "N.A.")</f>
        <v>5499.3726473555271</v>
      </c>
      <c r="AR19" s="14">
        <f t="shared" ref="AR19" si="21">IFERROR(N19/AC19, "N.A.")</f>
        <v>5049.8074643249174</v>
      </c>
    </row>
    <row r="20" spans="1:44" ht="15" customHeight="1" thickBot="1" x14ac:dyDescent="0.3">
      <c r="A20" s="5" t="s">
        <v>0</v>
      </c>
      <c r="B20" s="24">
        <f>B19+C19</f>
        <v>223969367</v>
      </c>
      <c r="C20" s="26"/>
      <c r="D20" s="24">
        <f>D19+E19</f>
        <v>21163470</v>
      </c>
      <c r="E20" s="26"/>
      <c r="F20" s="24">
        <f>F19+G19</f>
        <v>8523210</v>
      </c>
      <c r="G20" s="26"/>
      <c r="H20" s="24">
        <f>H19+I19</f>
        <v>22366429</v>
      </c>
      <c r="I20" s="26"/>
      <c r="J20" s="24">
        <f>J19+K19</f>
        <v>0</v>
      </c>
      <c r="K20" s="26"/>
      <c r="L20" s="24">
        <f>L19+M19</f>
        <v>276022476</v>
      </c>
      <c r="M20" s="25"/>
      <c r="N20" s="18">
        <f>B20+D20+F20+H20+J20</f>
        <v>276022476</v>
      </c>
      <c r="P20" s="5" t="s">
        <v>0</v>
      </c>
      <c r="Q20" s="24">
        <f>Q19+R19</f>
        <v>41292</v>
      </c>
      <c r="R20" s="26"/>
      <c r="S20" s="24">
        <f>S19+T19</f>
        <v>4035</v>
      </c>
      <c r="T20" s="26"/>
      <c r="U20" s="24">
        <f>U19+V19</f>
        <v>1678</v>
      </c>
      <c r="V20" s="26"/>
      <c r="W20" s="24">
        <f>W19+X19</f>
        <v>5669</v>
      </c>
      <c r="X20" s="26"/>
      <c r="Y20" s="24">
        <f>Y19+Z19</f>
        <v>1986</v>
      </c>
      <c r="Z20" s="26"/>
      <c r="AA20" s="24">
        <f>AA19+AB19</f>
        <v>54660</v>
      </c>
      <c r="AB20" s="26"/>
      <c r="AC20" s="19">
        <f>Q20+S20+U20+W20+Y20</f>
        <v>54660</v>
      </c>
      <c r="AE20" s="5" t="s">
        <v>0</v>
      </c>
      <c r="AF20" s="27">
        <f>IFERROR(B20/Q20,"N.A.")</f>
        <v>5424.037755497433</v>
      </c>
      <c r="AG20" s="28"/>
      <c r="AH20" s="27">
        <f>IFERROR(D20/S20,"N.A.")</f>
        <v>5244.9739776951674</v>
      </c>
      <c r="AI20" s="28"/>
      <c r="AJ20" s="27">
        <f>IFERROR(F20/U20,"N.A.")</f>
        <v>5079.3861740166867</v>
      </c>
      <c r="AK20" s="28"/>
      <c r="AL20" s="27">
        <f>IFERROR(H20/W20,"N.A.")</f>
        <v>3945.3923090492149</v>
      </c>
      <c r="AM20" s="28"/>
      <c r="AN20" s="27">
        <f>IFERROR(J20/Y20,"N.A.")</f>
        <v>0</v>
      </c>
      <c r="AO20" s="28"/>
      <c r="AP20" s="27">
        <f>IFERROR(L20/AA20,"N.A.")</f>
        <v>5049.8074643249174</v>
      </c>
      <c r="AQ20" s="28"/>
      <c r="AR20" s="16">
        <f>IFERROR(N20/AC20, "N.A.")</f>
        <v>5049.8074643249174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3668330.0000000005</v>
      </c>
      <c r="C27" s="2"/>
      <c r="D27" s="2">
        <v>4481860</v>
      </c>
      <c r="E27" s="2"/>
      <c r="F27" s="2">
        <v>3894510</v>
      </c>
      <c r="G27" s="2"/>
      <c r="H27" s="2">
        <v>16345293.999999998</v>
      </c>
      <c r="I27" s="2"/>
      <c r="J27" s="2"/>
      <c r="K27" s="2"/>
      <c r="L27" s="1">
        <f>B27+D27+F27+H27+J27</f>
        <v>28389994</v>
      </c>
      <c r="M27" s="13">
        <f>C27+E27+G27+I27+K27</f>
        <v>0</v>
      </c>
      <c r="N27" s="14">
        <f>L27+M27</f>
        <v>28389994</v>
      </c>
      <c r="P27" s="3" t="s">
        <v>12</v>
      </c>
      <c r="Q27" s="2">
        <v>737</v>
      </c>
      <c r="R27" s="2">
        <v>0</v>
      </c>
      <c r="S27" s="2">
        <v>982</v>
      </c>
      <c r="T27" s="2">
        <v>0</v>
      </c>
      <c r="U27" s="2">
        <v>540</v>
      </c>
      <c r="V27" s="2">
        <v>0</v>
      </c>
      <c r="W27" s="2">
        <v>3424</v>
      </c>
      <c r="X27" s="2">
        <v>0</v>
      </c>
      <c r="Y27" s="2">
        <v>0</v>
      </c>
      <c r="Z27" s="2">
        <v>0</v>
      </c>
      <c r="AA27" s="1">
        <f>Q27+S27+U27+W27+Y27</f>
        <v>5683</v>
      </c>
      <c r="AB27" s="13">
        <f>R27+T27+V27+X27+Z27</f>
        <v>0</v>
      </c>
      <c r="AC27" s="14">
        <f>AA27+AB27</f>
        <v>5683</v>
      </c>
      <c r="AE27" s="3" t="s">
        <v>12</v>
      </c>
      <c r="AF27" s="2">
        <f>IFERROR(B27/Q27, "N.A.")</f>
        <v>4977.3812754409773</v>
      </c>
      <c r="AG27" s="2" t="str">
        <f t="shared" ref="AG27:AG31" si="22">IFERROR(C27/R27, "N.A.")</f>
        <v>N.A.</v>
      </c>
      <c r="AH27" s="2">
        <f t="shared" ref="AH27:AH31" si="23">IFERROR(D27/S27, "N.A.")</f>
        <v>4564.012219959267</v>
      </c>
      <c r="AI27" s="2" t="str">
        <f t="shared" ref="AI27:AI31" si="24">IFERROR(E27/T27, "N.A.")</f>
        <v>N.A.</v>
      </c>
      <c r="AJ27" s="2">
        <f t="shared" ref="AJ27:AJ31" si="25">IFERROR(F27/U27, "N.A.")</f>
        <v>7212.0555555555557</v>
      </c>
      <c r="AK27" s="2" t="str">
        <f t="shared" ref="AK27:AK31" si="26">IFERROR(G27/V27, "N.A.")</f>
        <v>N.A.</v>
      </c>
      <c r="AL27" s="2">
        <f t="shared" ref="AL27:AL31" si="27">IFERROR(H27/W27, "N.A.")</f>
        <v>4773.7424065420555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4995.5998592292799</v>
      </c>
      <c r="AQ27" s="13" t="str">
        <f t="shared" ref="AQ27:AQ30" si="32">IFERROR(M27/AB27, "N.A.")</f>
        <v>N.A.</v>
      </c>
      <c r="AR27" s="14">
        <f t="shared" ref="AR27:AR30" si="33">IFERROR(N27/AC27, "N.A.")</f>
        <v>4995.5998592292799</v>
      </c>
    </row>
    <row r="28" spans="1:44" ht="15" customHeight="1" thickBot="1" x14ac:dyDescent="0.3">
      <c r="A28" s="3" t="s">
        <v>13</v>
      </c>
      <c r="B28" s="2">
        <v>823400</v>
      </c>
      <c r="C28" s="2">
        <v>971800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823400</v>
      </c>
      <c r="M28" s="13">
        <f t="shared" ref="M28:M30" si="35">C28+E28+G28+I28+K28</f>
        <v>971800</v>
      </c>
      <c r="N28" s="14">
        <f t="shared" ref="N28:N30" si="36">L28+M28</f>
        <v>1795200</v>
      </c>
      <c r="P28" s="3" t="s">
        <v>13</v>
      </c>
      <c r="Q28" s="2">
        <v>179</v>
      </c>
      <c r="R28" s="2">
        <v>226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179</v>
      </c>
      <c r="AB28" s="13">
        <f t="shared" ref="AB28:AB30" si="38">R28+T28+V28+X28+Z28</f>
        <v>226</v>
      </c>
      <c r="AC28" s="14">
        <f t="shared" ref="AC28:AC30" si="39">AA28+AB28</f>
        <v>405</v>
      </c>
      <c r="AE28" s="3" t="s">
        <v>13</v>
      </c>
      <c r="AF28" s="2">
        <f t="shared" ref="AF28:AF31" si="40">IFERROR(B28/Q28, "N.A.")</f>
        <v>4600</v>
      </c>
      <c r="AG28" s="2">
        <f t="shared" si="22"/>
        <v>4300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4600</v>
      </c>
      <c r="AQ28" s="13">
        <f t="shared" si="32"/>
        <v>4300</v>
      </c>
      <c r="AR28" s="14">
        <f t="shared" si="33"/>
        <v>4432.5925925925922</v>
      </c>
    </row>
    <row r="29" spans="1:44" ht="15" customHeight="1" thickBot="1" x14ac:dyDescent="0.3">
      <c r="A29" s="3" t="s">
        <v>14</v>
      </c>
      <c r="B29" s="2">
        <v>21449513.999999996</v>
      </c>
      <c r="C29" s="2">
        <v>106920808.99999999</v>
      </c>
      <c r="D29" s="2">
        <v>9132120</v>
      </c>
      <c r="E29" s="2"/>
      <c r="F29" s="2"/>
      <c r="G29" s="2">
        <v>1436200</v>
      </c>
      <c r="H29" s="2"/>
      <c r="I29" s="2">
        <v>4605200</v>
      </c>
      <c r="J29" s="2">
        <v>0</v>
      </c>
      <c r="K29" s="2"/>
      <c r="L29" s="1">
        <f t="shared" si="34"/>
        <v>30581633.999999996</v>
      </c>
      <c r="M29" s="13">
        <f t="shared" si="35"/>
        <v>112962208.99999999</v>
      </c>
      <c r="N29" s="14">
        <f t="shared" si="36"/>
        <v>143543842.99999997</v>
      </c>
      <c r="P29" s="3" t="s">
        <v>14</v>
      </c>
      <c r="Q29" s="2">
        <v>4109</v>
      </c>
      <c r="R29" s="2">
        <v>18839</v>
      </c>
      <c r="S29" s="2">
        <v>1522</v>
      </c>
      <c r="T29" s="2">
        <v>0</v>
      </c>
      <c r="U29" s="2">
        <v>0</v>
      </c>
      <c r="V29" s="2">
        <v>599</v>
      </c>
      <c r="W29" s="2">
        <v>0</v>
      </c>
      <c r="X29" s="2">
        <v>1130</v>
      </c>
      <c r="Y29" s="2">
        <v>793</v>
      </c>
      <c r="Z29" s="2">
        <v>0</v>
      </c>
      <c r="AA29" s="1">
        <f t="shared" si="37"/>
        <v>6424</v>
      </c>
      <c r="AB29" s="13">
        <f t="shared" si="38"/>
        <v>20568</v>
      </c>
      <c r="AC29" s="14">
        <f t="shared" si="39"/>
        <v>26992</v>
      </c>
      <c r="AE29" s="3" t="s">
        <v>14</v>
      </c>
      <c r="AF29" s="2">
        <f t="shared" si="40"/>
        <v>5220.1299586274026</v>
      </c>
      <c r="AG29" s="2">
        <f t="shared" si="22"/>
        <v>5675.5034237486061</v>
      </c>
      <c r="AH29" s="2">
        <f t="shared" si="23"/>
        <v>6000.0788436268067</v>
      </c>
      <c r="AI29" s="2" t="str">
        <f t="shared" si="24"/>
        <v>N.A.</v>
      </c>
      <c r="AJ29" s="2" t="str">
        <f t="shared" si="25"/>
        <v>N.A.</v>
      </c>
      <c r="AK29" s="2">
        <f t="shared" si="26"/>
        <v>2397.6627712854756</v>
      </c>
      <c r="AL29" s="2" t="str">
        <f t="shared" si="27"/>
        <v>N.A.</v>
      </c>
      <c r="AM29" s="2">
        <f t="shared" si="28"/>
        <v>4075.3982300884954</v>
      </c>
      <c r="AN29" s="2">
        <f t="shared" si="29"/>
        <v>0</v>
      </c>
      <c r="AO29" s="2" t="str">
        <f t="shared" si="30"/>
        <v>N.A.</v>
      </c>
      <c r="AP29" s="15">
        <f t="shared" si="31"/>
        <v>4760.5283312577831</v>
      </c>
      <c r="AQ29" s="13">
        <f t="shared" si="32"/>
        <v>5492.1338486970044</v>
      </c>
      <c r="AR29" s="14">
        <f t="shared" si="33"/>
        <v>5318.0143375815042</v>
      </c>
    </row>
    <row r="30" spans="1:44" ht="15" customHeight="1" thickBot="1" x14ac:dyDescent="0.3">
      <c r="A30" s="3" t="s">
        <v>15</v>
      </c>
      <c r="B30" s="2"/>
      <c r="C30" s="2"/>
      <c r="D30" s="2">
        <v>2378050</v>
      </c>
      <c r="E30" s="2"/>
      <c r="F30" s="2"/>
      <c r="G30" s="2"/>
      <c r="H30" s="2">
        <v>537000</v>
      </c>
      <c r="I30" s="2"/>
      <c r="J30" s="2"/>
      <c r="K30" s="2"/>
      <c r="L30" s="1">
        <f t="shared" si="34"/>
        <v>2915050</v>
      </c>
      <c r="M30" s="13">
        <f t="shared" si="35"/>
        <v>0</v>
      </c>
      <c r="N30" s="14">
        <f t="shared" si="36"/>
        <v>2915050</v>
      </c>
      <c r="P30" s="3" t="s">
        <v>15</v>
      </c>
      <c r="Q30" s="2">
        <v>0</v>
      </c>
      <c r="R30" s="2">
        <v>0</v>
      </c>
      <c r="S30" s="2">
        <v>352</v>
      </c>
      <c r="T30" s="2">
        <v>0</v>
      </c>
      <c r="U30" s="2">
        <v>0</v>
      </c>
      <c r="V30" s="2">
        <v>0</v>
      </c>
      <c r="W30" s="2">
        <v>179</v>
      </c>
      <c r="X30" s="2">
        <v>0</v>
      </c>
      <c r="Y30" s="2">
        <v>0</v>
      </c>
      <c r="Z30" s="2">
        <v>0</v>
      </c>
      <c r="AA30" s="1">
        <f t="shared" si="37"/>
        <v>531</v>
      </c>
      <c r="AB30" s="13">
        <f t="shared" si="38"/>
        <v>0</v>
      </c>
      <c r="AC30" s="17">
        <f t="shared" si="39"/>
        <v>531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>
        <f t="shared" si="23"/>
        <v>6755.823863636364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3000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5489.7363465160079</v>
      </c>
      <c r="AQ30" s="13" t="str">
        <f t="shared" si="32"/>
        <v>N.A.</v>
      </c>
      <c r="AR30" s="14">
        <f t="shared" si="33"/>
        <v>5489.7363465160079</v>
      </c>
    </row>
    <row r="31" spans="1:44" ht="15" customHeight="1" thickBot="1" x14ac:dyDescent="0.3">
      <c r="A31" s="4" t="s">
        <v>16</v>
      </c>
      <c r="B31" s="2">
        <v>25941243.999999996</v>
      </c>
      <c r="C31" s="2">
        <v>107892609</v>
      </c>
      <c r="D31" s="2">
        <v>15992030.000000002</v>
      </c>
      <c r="E31" s="2"/>
      <c r="F31" s="2">
        <v>3894510</v>
      </c>
      <c r="G31" s="2">
        <v>1436200</v>
      </c>
      <c r="H31" s="2">
        <v>16882294</v>
      </c>
      <c r="I31" s="2">
        <v>4605200</v>
      </c>
      <c r="J31" s="2">
        <v>0</v>
      </c>
      <c r="K31" s="2"/>
      <c r="L31" s="1">
        <f t="shared" ref="L31" si="41">B31+D31+F31+H31+J31</f>
        <v>62710078</v>
      </c>
      <c r="M31" s="13">
        <f t="shared" ref="M31" si="42">C31+E31+G31+I31+K31</f>
        <v>113934009</v>
      </c>
      <c r="N31" s="17">
        <f t="shared" ref="N31" si="43">L31+M31</f>
        <v>176644087</v>
      </c>
      <c r="P31" s="4" t="s">
        <v>16</v>
      </c>
      <c r="Q31" s="2">
        <v>5025</v>
      </c>
      <c r="R31" s="2">
        <v>19065</v>
      </c>
      <c r="S31" s="2">
        <v>2856</v>
      </c>
      <c r="T31" s="2">
        <v>0</v>
      </c>
      <c r="U31" s="2">
        <v>540</v>
      </c>
      <c r="V31" s="2">
        <v>599</v>
      </c>
      <c r="W31" s="2">
        <v>3603</v>
      </c>
      <c r="X31" s="2">
        <v>1130</v>
      </c>
      <c r="Y31" s="2">
        <v>793</v>
      </c>
      <c r="Z31" s="2">
        <v>0</v>
      </c>
      <c r="AA31" s="1">
        <f t="shared" ref="AA31" si="44">Q31+S31+U31+W31+Y31</f>
        <v>12817</v>
      </c>
      <c r="AB31" s="13">
        <f t="shared" ref="AB31" si="45">R31+T31+V31+X31+Z31</f>
        <v>20794</v>
      </c>
      <c r="AC31" s="14">
        <f t="shared" ref="AC31" si="46">AA31+AB31</f>
        <v>33611</v>
      </c>
      <c r="AE31" s="4" t="s">
        <v>16</v>
      </c>
      <c r="AF31" s="2">
        <f t="shared" si="40"/>
        <v>5162.4366169154218</v>
      </c>
      <c r="AG31" s="2">
        <f t="shared" si="22"/>
        <v>5659.1979543666403</v>
      </c>
      <c r="AH31" s="2">
        <f t="shared" si="23"/>
        <v>5599.4502801120452</v>
      </c>
      <c r="AI31" s="2" t="str">
        <f t="shared" si="24"/>
        <v>N.A.</v>
      </c>
      <c r="AJ31" s="2">
        <f t="shared" si="25"/>
        <v>7212.0555555555557</v>
      </c>
      <c r="AK31" s="2">
        <f t="shared" si="26"/>
        <v>2397.6627712854756</v>
      </c>
      <c r="AL31" s="2">
        <f t="shared" si="27"/>
        <v>4685.6214265889539</v>
      </c>
      <c r="AM31" s="2">
        <f t="shared" si="28"/>
        <v>4075.3982300884954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4892.7266911133647</v>
      </c>
      <c r="AQ31" s="13">
        <f t="shared" ref="AQ31" si="48">IFERROR(M31/AB31, "N.A.")</f>
        <v>5479.1771183995379</v>
      </c>
      <c r="AR31" s="14">
        <f t="shared" ref="AR31" si="49">IFERROR(N31/AC31, "N.A.")</f>
        <v>5255.54392907084</v>
      </c>
    </row>
    <row r="32" spans="1:44" ht="15" customHeight="1" thickBot="1" x14ac:dyDescent="0.3">
      <c r="A32" s="5" t="s">
        <v>0</v>
      </c>
      <c r="B32" s="24">
        <f>B31+C31</f>
        <v>133833853</v>
      </c>
      <c r="C32" s="26"/>
      <c r="D32" s="24">
        <f>D31+E31</f>
        <v>15992030.000000002</v>
      </c>
      <c r="E32" s="26"/>
      <c r="F32" s="24">
        <f>F31+G31</f>
        <v>5330710</v>
      </c>
      <c r="G32" s="26"/>
      <c r="H32" s="24">
        <f>H31+I31</f>
        <v>21487494</v>
      </c>
      <c r="I32" s="26"/>
      <c r="J32" s="24">
        <f>J31+K31</f>
        <v>0</v>
      </c>
      <c r="K32" s="26"/>
      <c r="L32" s="24">
        <f>L31+M31</f>
        <v>176644087</v>
      </c>
      <c r="M32" s="25"/>
      <c r="N32" s="18">
        <f>B32+D32+F32+H32+J32</f>
        <v>176644087</v>
      </c>
      <c r="P32" s="5" t="s">
        <v>0</v>
      </c>
      <c r="Q32" s="24">
        <f>Q31+R31</f>
        <v>24090</v>
      </c>
      <c r="R32" s="26"/>
      <c r="S32" s="24">
        <f>S31+T31</f>
        <v>2856</v>
      </c>
      <c r="T32" s="26"/>
      <c r="U32" s="24">
        <f>U31+V31</f>
        <v>1139</v>
      </c>
      <c r="V32" s="26"/>
      <c r="W32" s="24">
        <f>W31+X31</f>
        <v>4733</v>
      </c>
      <c r="X32" s="26"/>
      <c r="Y32" s="24">
        <f>Y31+Z31</f>
        <v>793</v>
      </c>
      <c r="Z32" s="26"/>
      <c r="AA32" s="24">
        <f>AA31+AB31</f>
        <v>33611</v>
      </c>
      <c r="AB32" s="26"/>
      <c r="AC32" s="19">
        <f>Q32+S32+U32+W32+Y32</f>
        <v>33611</v>
      </c>
      <c r="AE32" s="5" t="s">
        <v>0</v>
      </c>
      <c r="AF32" s="27">
        <f>IFERROR(B32/Q32,"N.A.")</f>
        <v>5555.5771274387716</v>
      </c>
      <c r="AG32" s="28"/>
      <c r="AH32" s="27">
        <f>IFERROR(D32/S32,"N.A.")</f>
        <v>5599.4502801120452</v>
      </c>
      <c r="AI32" s="28"/>
      <c r="AJ32" s="27">
        <f>IFERROR(F32/U32,"N.A.")</f>
        <v>4680.1668129938544</v>
      </c>
      <c r="AK32" s="28"/>
      <c r="AL32" s="27">
        <f>IFERROR(H32/W32,"N.A.")</f>
        <v>4539.9311219099936</v>
      </c>
      <c r="AM32" s="28"/>
      <c r="AN32" s="27">
        <f>IFERROR(J32/Y32,"N.A.")</f>
        <v>0</v>
      </c>
      <c r="AO32" s="28"/>
      <c r="AP32" s="27">
        <f>IFERROR(L32/AA32,"N.A.")</f>
        <v>5255.54392907084</v>
      </c>
      <c r="AQ32" s="28"/>
      <c r="AR32" s="16">
        <f>IFERROR(N32/AC32, "N.A.")</f>
        <v>5255.54392907084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2496580</v>
      </c>
      <c r="C39" s="2"/>
      <c r="D39" s="2">
        <v>2526680</v>
      </c>
      <c r="E39" s="2"/>
      <c r="F39" s="2"/>
      <c r="G39" s="2"/>
      <c r="H39" s="2">
        <v>417115</v>
      </c>
      <c r="I39" s="2"/>
      <c r="J39" s="2">
        <v>0</v>
      </c>
      <c r="K39" s="2"/>
      <c r="L39" s="1">
        <f>B39+D39+F39+H39+J39</f>
        <v>5440375</v>
      </c>
      <c r="M39" s="13">
        <f>C39+E39+G39+I39+K39</f>
        <v>0</v>
      </c>
      <c r="N39" s="14">
        <f>L39+M39</f>
        <v>5440375</v>
      </c>
      <c r="P39" s="3" t="s">
        <v>12</v>
      </c>
      <c r="Q39" s="2">
        <v>762</v>
      </c>
      <c r="R39" s="2">
        <v>0</v>
      </c>
      <c r="S39" s="2">
        <v>226</v>
      </c>
      <c r="T39" s="2">
        <v>0</v>
      </c>
      <c r="U39" s="2">
        <v>0</v>
      </c>
      <c r="V39" s="2">
        <v>0</v>
      </c>
      <c r="W39" s="2">
        <v>757</v>
      </c>
      <c r="X39" s="2">
        <v>0</v>
      </c>
      <c r="Y39" s="2">
        <v>167</v>
      </c>
      <c r="Z39" s="2">
        <v>0</v>
      </c>
      <c r="AA39" s="1">
        <f>Q39+S39+U39+W39+Y39</f>
        <v>1912</v>
      </c>
      <c r="AB39" s="13">
        <f>R39+T39+V39+X39+Z39</f>
        <v>0</v>
      </c>
      <c r="AC39" s="14">
        <f>AA39+AB39</f>
        <v>1912</v>
      </c>
      <c r="AE39" s="3" t="s">
        <v>12</v>
      </c>
      <c r="AF39" s="2">
        <f>IFERROR(B39/Q39, "N.A.")</f>
        <v>3276.3517060367453</v>
      </c>
      <c r="AG39" s="2" t="str">
        <f t="shared" ref="AG39:AG43" si="50">IFERROR(C39/R39, "N.A.")</f>
        <v>N.A.</v>
      </c>
      <c r="AH39" s="2">
        <f t="shared" ref="AH39:AH43" si="51">IFERROR(D39/S39, "N.A.")</f>
        <v>11180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551.01056803170411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2845.3844142259413</v>
      </c>
      <c r="AQ39" s="13" t="str">
        <f t="shared" ref="AQ39:AQ42" si="60">IFERROR(M39/AB39, "N.A.")</f>
        <v>N.A.</v>
      </c>
      <c r="AR39" s="14">
        <f t="shared" ref="AR39:AR42" si="61">IFERROR(N39/AC39, "N.A.")</f>
        <v>2845.3844142259413</v>
      </c>
    </row>
    <row r="40" spans="1:44" ht="15" customHeight="1" thickBot="1" x14ac:dyDescent="0.3">
      <c r="A40" s="3" t="s">
        <v>13</v>
      </c>
      <c r="B40" s="2">
        <v>3840265.0000000005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3840265.0000000005</v>
      </c>
      <c r="M40" s="13">
        <f t="shared" ref="M40:M42" si="63">C40+E40+G40+I40+K40</f>
        <v>0</v>
      </c>
      <c r="N40" s="14">
        <f t="shared" ref="N40:N42" si="64">L40+M40</f>
        <v>3840265.0000000005</v>
      </c>
      <c r="P40" s="3" t="s">
        <v>13</v>
      </c>
      <c r="Q40" s="2">
        <v>1035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1035</v>
      </c>
      <c r="AB40" s="13">
        <f t="shared" ref="AB40:AB42" si="66">R40+T40+V40+X40+Z40</f>
        <v>0</v>
      </c>
      <c r="AC40" s="14">
        <f t="shared" ref="AC40:AC42" si="67">AA40+AB40</f>
        <v>1035</v>
      </c>
      <c r="AE40" s="3" t="s">
        <v>13</v>
      </c>
      <c r="AF40" s="2">
        <f t="shared" ref="AF40:AF43" si="68">IFERROR(B40/Q40, "N.A.")</f>
        <v>3710.4009661835753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3710.4009661835753</v>
      </c>
      <c r="AQ40" s="13" t="str">
        <f t="shared" si="60"/>
        <v>N.A.</v>
      </c>
      <c r="AR40" s="14">
        <f t="shared" si="61"/>
        <v>3710.4009661835753</v>
      </c>
    </row>
    <row r="41" spans="1:44" ht="15" customHeight="1" thickBot="1" x14ac:dyDescent="0.3">
      <c r="A41" s="3" t="s">
        <v>14</v>
      </c>
      <c r="B41" s="2">
        <v>12803824</v>
      </c>
      <c r="C41" s="2">
        <v>70994844.99999997</v>
      </c>
      <c r="D41" s="2">
        <v>427200</v>
      </c>
      <c r="E41" s="2">
        <v>2217560</v>
      </c>
      <c r="F41" s="2"/>
      <c r="G41" s="2">
        <v>3192500</v>
      </c>
      <c r="H41" s="2"/>
      <c r="I41" s="2">
        <v>461820</v>
      </c>
      <c r="J41" s="2">
        <v>0</v>
      </c>
      <c r="K41" s="2"/>
      <c r="L41" s="1">
        <f t="shared" si="62"/>
        <v>13231024</v>
      </c>
      <c r="M41" s="13">
        <f t="shared" si="63"/>
        <v>76866724.99999997</v>
      </c>
      <c r="N41" s="14">
        <f t="shared" si="64"/>
        <v>90097748.99999997</v>
      </c>
      <c r="P41" s="3" t="s">
        <v>14</v>
      </c>
      <c r="Q41" s="2">
        <v>2997</v>
      </c>
      <c r="R41" s="2">
        <v>12408</v>
      </c>
      <c r="S41" s="2">
        <v>178</v>
      </c>
      <c r="T41" s="2">
        <v>775</v>
      </c>
      <c r="U41" s="2">
        <v>0</v>
      </c>
      <c r="V41" s="2">
        <v>539</v>
      </c>
      <c r="W41" s="2">
        <v>0</v>
      </c>
      <c r="X41" s="2">
        <v>179</v>
      </c>
      <c r="Y41" s="2">
        <v>1026</v>
      </c>
      <c r="Z41" s="2">
        <v>0</v>
      </c>
      <c r="AA41" s="1">
        <f t="shared" si="65"/>
        <v>4201</v>
      </c>
      <c r="AB41" s="13">
        <f t="shared" si="66"/>
        <v>13901</v>
      </c>
      <c r="AC41" s="14">
        <f t="shared" si="67"/>
        <v>18102</v>
      </c>
      <c r="AE41" s="3" t="s">
        <v>14</v>
      </c>
      <c r="AF41" s="2">
        <f t="shared" si="68"/>
        <v>4272.2135468802135</v>
      </c>
      <c r="AG41" s="2">
        <f t="shared" si="50"/>
        <v>5721.6993068987722</v>
      </c>
      <c r="AH41" s="2">
        <f t="shared" si="51"/>
        <v>2400</v>
      </c>
      <c r="AI41" s="2">
        <f t="shared" si="52"/>
        <v>2861.367741935484</v>
      </c>
      <c r="AJ41" s="2" t="str">
        <f t="shared" si="53"/>
        <v>N.A.</v>
      </c>
      <c r="AK41" s="2">
        <f t="shared" si="54"/>
        <v>5923.0055658627089</v>
      </c>
      <c r="AL41" s="2" t="str">
        <f t="shared" si="55"/>
        <v>N.A.</v>
      </c>
      <c r="AM41" s="2">
        <f t="shared" si="56"/>
        <v>2580</v>
      </c>
      <c r="AN41" s="2">
        <f t="shared" si="57"/>
        <v>0</v>
      </c>
      <c r="AO41" s="2" t="str">
        <f t="shared" si="58"/>
        <v>N.A.</v>
      </c>
      <c r="AP41" s="15">
        <f t="shared" si="59"/>
        <v>3149.4939300166625</v>
      </c>
      <c r="AQ41" s="13">
        <f t="shared" si="60"/>
        <v>5529.5824041435844</v>
      </c>
      <c r="AR41" s="14">
        <f t="shared" si="61"/>
        <v>4977.2262180974458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19140669</v>
      </c>
      <c r="C43" s="2">
        <v>70994844.99999997</v>
      </c>
      <c r="D43" s="2">
        <v>2953880</v>
      </c>
      <c r="E43" s="2">
        <v>2217560</v>
      </c>
      <c r="F43" s="2"/>
      <c r="G43" s="2">
        <v>3192500</v>
      </c>
      <c r="H43" s="2">
        <v>417115</v>
      </c>
      <c r="I43" s="2">
        <v>461820</v>
      </c>
      <c r="J43" s="2">
        <v>0</v>
      </c>
      <c r="K43" s="2"/>
      <c r="L43" s="1">
        <f t="shared" ref="L43" si="69">B43+D43+F43+H43+J43</f>
        <v>22511664</v>
      </c>
      <c r="M43" s="13">
        <f t="shared" ref="M43" si="70">C43+E43+G43+I43+K43</f>
        <v>76866724.99999997</v>
      </c>
      <c r="N43" s="17">
        <f t="shared" ref="N43" si="71">L43+M43</f>
        <v>99378388.99999997</v>
      </c>
      <c r="P43" s="4" t="s">
        <v>16</v>
      </c>
      <c r="Q43" s="2">
        <v>4794</v>
      </c>
      <c r="R43" s="2">
        <v>12408</v>
      </c>
      <c r="S43" s="2">
        <v>404</v>
      </c>
      <c r="T43" s="2">
        <v>775</v>
      </c>
      <c r="U43" s="2">
        <v>0</v>
      </c>
      <c r="V43" s="2">
        <v>539</v>
      </c>
      <c r="W43" s="2">
        <v>757</v>
      </c>
      <c r="X43" s="2">
        <v>179</v>
      </c>
      <c r="Y43" s="2">
        <v>1193</v>
      </c>
      <c r="Z43" s="2">
        <v>0</v>
      </c>
      <c r="AA43" s="1">
        <f t="shared" ref="AA43" si="72">Q43+S43+U43+W43+Y43</f>
        <v>7148</v>
      </c>
      <c r="AB43" s="13">
        <f t="shared" ref="AB43" si="73">R43+T43+V43+X43+Z43</f>
        <v>13901</v>
      </c>
      <c r="AC43" s="17">
        <f t="shared" ref="AC43" si="74">AA43+AB43</f>
        <v>21049</v>
      </c>
      <c r="AE43" s="4" t="s">
        <v>16</v>
      </c>
      <c r="AF43" s="2">
        <f t="shared" si="68"/>
        <v>3992.630162703379</v>
      </c>
      <c r="AG43" s="2">
        <f t="shared" si="50"/>
        <v>5721.6993068987722</v>
      </c>
      <c r="AH43" s="2">
        <f t="shared" si="51"/>
        <v>7311.5841584158416</v>
      </c>
      <c r="AI43" s="2">
        <f t="shared" si="52"/>
        <v>2861.367741935484</v>
      </c>
      <c r="AJ43" s="2" t="str">
        <f t="shared" si="53"/>
        <v>N.A.</v>
      </c>
      <c r="AK43" s="2">
        <f t="shared" si="54"/>
        <v>5923.0055658627089</v>
      </c>
      <c r="AL43" s="2">
        <f t="shared" si="55"/>
        <v>551.01056803170411</v>
      </c>
      <c r="AM43" s="2">
        <f t="shared" si="56"/>
        <v>2580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3149.3654168998323</v>
      </c>
      <c r="AQ43" s="13">
        <f t="shared" ref="AQ43" si="76">IFERROR(M43/AB43, "N.A.")</f>
        <v>5529.5824041435844</v>
      </c>
      <c r="AR43" s="14">
        <f t="shared" ref="AR43" si="77">IFERROR(N43/AC43, "N.A.")</f>
        <v>4721.2878996626905</v>
      </c>
    </row>
    <row r="44" spans="1:44" ht="15" customHeight="1" thickBot="1" x14ac:dyDescent="0.3">
      <c r="A44" s="5" t="s">
        <v>0</v>
      </c>
      <c r="B44" s="24">
        <f>B43+C43</f>
        <v>90135513.99999997</v>
      </c>
      <c r="C44" s="26"/>
      <c r="D44" s="24">
        <f>D43+E43</f>
        <v>5171440</v>
      </c>
      <c r="E44" s="26"/>
      <c r="F44" s="24">
        <f>F43+G43</f>
        <v>3192500</v>
      </c>
      <c r="G44" s="26"/>
      <c r="H44" s="24">
        <f>H43+I43</f>
        <v>878935</v>
      </c>
      <c r="I44" s="26"/>
      <c r="J44" s="24">
        <f>J43+K43</f>
        <v>0</v>
      </c>
      <c r="K44" s="26"/>
      <c r="L44" s="24">
        <f>L43+M43</f>
        <v>99378388.99999997</v>
      </c>
      <c r="M44" s="25"/>
      <c r="N44" s="18">
        <f>B44+D44+F44+H44+J44</f>
        <v>99378388.99999997</v>
      </c>
      <c r="P44" s="5" t="s">
        <v>0</v>
      </c>
      <c r="Q44" s="24">
        <f>Q43+R43</f>
        <v>17202</v>
      </c>
      <c r="R44" s="26"/>
      <c r="S44" s="24">
        <f>S43+T43</f>
        <v>1179</v>
      </c>
      <c r="T44" s="26"/>
      <c r="U44" s="24">
        <f>U43+V43</f>
        <v>539</v>
      </c>
      <c r="V44" s="26"/>
      <c r="W44" s="24">
        <f>W43+X43</f>
        <v>936</v>
      </c>
      <c r="X44" s="26"/>
      <c r="Y44" s="24">
        <f>Y43+Z43</f>
        <v>1193</v>
      </c>
      <c r="Z44" s="26"/>
      <c r="AA44" s="24">
        <f>AA43+AB43</f>
        <v>21049</v>
      </c>
      <c r="AB44" s="25"/>
      <c r="AC44" s="18">
        <f>Q44+S44+U44+W44+Y44</f>
        <v>21049</v>
      </c>
      <c r="AE44" s="5" t="s">
        <v>0</v>
      </c>
      <c r="AF44" s="27">
        <f>IFERROR(B44/Q44,"N.A.")</f>
        <v>5239.8275781885814</v>
      </c>
      <c r="AG44" s="28"/>
      <c r="AH44" s="27">
        <f>IFERROR(D44/S44,"N.A.")</f>
        <v>4386.2934690415605</v>
      </c>
      <c r="AI44" s="28"/>
      <c r="AJ44" s="27">
        <f>IFERROR(F44/U44,"N.A.")</f>
        <v>5923.0055658627089</v>
      </c>
      <c r="AK44" s="28"/>
      <c r="AL44" s="27">
        <f>IFERROR(H44/W44,"N.A.")</f>
        <v>939.03311965811963</v>
      </c>
      <c r="AM44" s="28"/>
      <c r="AN44" s="27">
        <f>IFERROR(J44/Y44,"N.A.")</f>
        <v>0</v>
      </c>
      <c r="AO44" s="28"/>
      <c r="AP44" s="27">
        <f>IFERROR(L44/AA44,"N.A.")</f>
        <v>4721.2878996626905</v>
      </c>
      <c r="AQ44" s="28"/>
      <c r="AR44" s="16">
        <f>IFERROR(N44/AC44, "N.A.")</f>
        <v>4721.2878996626905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/>
      <c r="AB27" s="13"/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/>
      <c r="AB28" s="13"/>
      <c r="AC28" s="14">
        <f t="shared" ref="AC28:AC30" si="18">AA28+AB28</f>
        <v>0</v>
      </c>
      <c r="AE28" s="3" t="s">
        <v>13</v>
      </c>
      <c r="AF28" s="2" t="str">
        <f t="shared" ref="AF28:AF31" si="19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/>
      <c r="AB29" s="13"/>
      <c r="AC29" s="14">
        <f t="shared" si="18"/>
        <v>0</v>
      </c>
      <c r="AE29" s="3" t="s">
        <v>14</v>
      </c>
      <c r="AF29" s="2" t="str">
        <f t="shared" si="19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/>
      <c r="AB30" s="13"/>
      <c r="AC30" s="17">
        <f t="shared" si="18"/>
        <v>0</v>
      </c>
      <c r="AE30" s="3" t="s">
        <v>15</v>
      </c>
      <c r="AF30" s="2" t="str">
        <f t="shared" si="19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0">B31+D31+F31+H31+J31</f>
        <v>0</v>
      </c>
      <c r="M31" s="13">
        <f t="shared" ref="M31" si="21">C31+E31+G31+I31+K31</f>
        <v>0</v>
      </c>
      <c r="N31" s="17">
        <f t="shared" ref="N31" si="22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/>
      <c r="AB31" s="13"/>
      <c r="AC31" s="14">
        <f t="shared" ref="AC31" si="23">AA31+AB31</f>
        <v>0</v>
      </c>
      <c r="AE31" s="4" t="s">
        <v>16</v>
      </c>
      <c r="AF31" s="2" t="str">
        <f t="shared" si="19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4">IFERROR(L31/AA31, "N.A.")</f>
        <v>N.A.</v>
      </c>
      <c r="AQ31" s="13" t="str">
        <f t="shared" ref="AQ31" si="25">IFERROR(M31/AB31, "N.A.")</f>
        <v>N.A.</v>
      </c>
      <c r="AR31" s="14" t="str">
        <f t="shared" ref="AR31" si="26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27">IFERROR(C39/R39, "N.A.")</f>
        <v>N.A.</v>
      </c>
      <c r="AH39" s="2" t="str">
        <f t="shared" si="27"/>
        <v>N.A.</v>
      </c>
      <c r="AI39" s="2" t="str">
        <f t="shared" si="27"/>
        <v>N.A.</v>
      </c>
      <c r="AJ39" s="2" t="str">
        <f t="shared" si="27"/>
        <v>N.A.</v>
      </c>
      <c r="AK39" s="2" t="str">
        <f t="shared" si="27"/>
        <v>N.A.</v>
      </c>
      <c r="AL39" s="2" t="str">
        <f t="shared" si="27"/>
        <v>N.A.</v>
      </c>
      <c r="AM39" s="2" t="str">
        <f t="shared" si="27"/>
        <v>N.A.</v>
      </c>
      <c r="AN39" s="2" t="str">
        <f t="shared" si="27"/>
        <v>N.A.</v>
      </c>
      <c r="AO39" s="2" t="str">
        <f t="shared" si="27"/>
        <v>N.A.</v>
      </c>
      <c r="AP39" s="15" t="str">
        <f t="shared" si="27"/>
        <v>N.A.</v>
      </c>
      <c r="AQ39" s="13" t="str">
        <f t="shared" si="27"/>
        <v>N.A.</v>
      </c>
      <c r="AR39" s="14" t="str">
        <f t="shared" si="27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28">B40+D40+F40+H40+J40</f>
        <v>0</v>
      </c>
      <c r="M40" s="13">
        <f t="shared" si="28"/>
        <v>0</v>
      </c>
      <c r="N40" s="14">
        <f t="shared" ref="N40:N42" si="29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0">Q40+S40+U40+W40+Y40</f>
        <v>0</v>
      </c>
      <c r="AB40" s="13">
        <f t="shared" si="30"/>
        <v>0</v>
      </c>
      <c r="AC40" s="14">
        <f t="shared" ref="AC40:AC42" si="31">AA40+AB40</f>
        <v>0</v>
      </c>
      <c r="AE40" s="3" t="s">
        <v>13</v>
      </c>
      <c r="AF40" s="2" t="str">
        <f t="shared" ref="AF40:AF43" si="32">IFERROR(B40/Q40, "N.A.")</f>
        <v>N.A.</v>
      </c>
      <c r="AG40" s="2" t="str">
        <f t="shared" si="27"/>
        <v>N.A.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5" t="str">
        <f t="shared" si="27"/>
        <v>N.A.</v>
      </c>
      <c r="AQ40" s="13" t="str">
        <f t="shared" si="27"/>
        <v>N.A.</v>
      </c>
      <c r="AR40" s="14" t="str">
        <f t="shared" si="27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8"/>
        <v>0</v>
      </c>
      <c r="M41" s="13">
        <f t="shared" si="28"/>
        <v>0</v>
      </c>
      <c r="N41" s="14">
        <f t="shared" si="29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0"/>
        <v>0</v>
      </c>
      <c r="AB41" s="13">
        <f t="shared" si="30"/>
        <v>0</v>
      </c>
      <c r="AC41" s="14">
        <f t="shared" si="31"/>
        <v>0</v>
      </c>
      <c r="AE41" s="3" t="s">
        <v>14</v>
      </c>
      <c r="AF41" s="2" t="str">
        <f t="shared" si="32"/>
        <v>N.A.</v>
      </c>
      <c r="AG41" s="2" t="str">
        <f t="shared" si="27"/>
        <v>N.A.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 t="str">
        <f t="shared" si="27"/>
        <v>N.A.</v>
      </c>
      <c r="AL41" s="2" t="str">
        <f t="shared" si="27"/>
        <v>N.A.</v>
      </c>
      <c r="AM41" s="2" t="str">
        <f t="shared" si="27"/>
        <v>N.A.</v>
      </c>
      <c r="AN41" s="2" t="str">
        <f t="shared" si="27"/>
        <v>N.A.</v>
      </c>
      <c r="AO41" s="2" t="str">
        <f t="shared" si="27"/>
        <v>N.A.</v>
      </c>
      <c r="AP41" s="15" t="str">
        <f t="shared" si="27"/>
        <v>N.A.</v>
      </c>
      <c r="AQ41" s="13" t="str">
        <f t="shared" si="27"/>
        <v>N.A.</v>
      </c>
      <c r="AR41" s="14" t="str">
        <f t="shared" si="27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8"/>
        <v>0</v>
      </c>
      <c r="M42" s="13">
        <f t="shared" si="28"/>
        <v>0</v>
      </c>
      <c r="N42" s="14">
        <f t="shared" si="29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0"/>
        <v>0</v>
      </c>
      <c r="AB42" s="13">
        <f t="shared" si="30"/>
        <v>0</v>
      </c>
      <c r="AC42" s="14">
        <f t="shared" si="31"/>
        <v>0</v>
      </c>
      <c r="AE42" s="3" t="s">
        <v>15</v>
      </c>
      <c r="AF42" s="2" t="str">
        <f t="shared" si="32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5" t="str">
        <f t="shared" si="27"/>
        <v>N.A.</v>
      </c>
      <c r="AQ42" s="13" t="str">
        <f t="shared" si="27"/>
        <v>N.A.</v>
      </c>
      <c r="AR42" s="14" t="str">
        <f t="shared" si="27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3">B43+D43+F43+H43+J43</f>
        <v>0</v>
      </c>
      <c r="M43" s="13">
        <f t="shared" ref="M43" si="34">C43+E43+G43+I43+K43</f>
        <v>0</v>
      </c>
      <c r="N43" s="17">
        <f t="shared" ref="N43" si="35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6">Q43+S43+U43+W43+Y43</f>
        <v>0</v>
      </c>
      <c r="AB43" s="13">
        <f t="shared" ref="AB43" si="37">R43+T43+V43+X43+Z43</f>
        <v>0</v>
      </c>
      <c r="AC43" s="17">
        <f t="shared" ref="AC43" si="38">AA43+AB43</f>
        <v>0</v>
      </c>
      <c r="AE43" s="4" t="s">
        <v>16</v>
      </c>
      <c r="AF43" s="2" t="str">
        <f t="shared" si="32"/>
        <v>N.A.</v>
      </c>
      <c r="AG43" s="2" t="str">
        <f t="shared" si="27"/>
        <v>N.A.</v>
      </c>
      <c r="AH43" s="2" t="str">
        <f t="shared" si="27"/>
        <v>N.A.</v>
      </c>
      <c r="AI43" s="2" t="str">
        <f t="shared" si="27"/>
        <v>N.A.</v>
      </c>
      <c r="AJ43" s="2" t="str">
        <f t="shared" si="27"/>
        <v>N.A.</v>
      </c>
      <c r="AK43" s="2" t="str">
        <f t="shared" si="27"/>
        <v>N.A.</v>
      </c>
      <c r="AL43" s="2" t="str">
        <f t="shared" si="27"/>
        <v>N.A.</v>
      </c>
      <c r="AM43" s="2" t="str">
        <f t="shared" si="27"/>
        <v>N.A.</v>
      </c>
      <c r="AN43" s="2" t="str">
        <f t="shared" si="27"/>
        <v>N.A.</v>
      </c>
      <c r="AO43" s="2" t="str">
        <f t="shared" si="27"/>
        <v>N.A.</v>
      </c>
      <c r="AP43" s="15" t="str">
        <f t="shared" ref="AP43" si="39">IFERROR(L43/AA43, "N.A.")</f>
        <v>N.A.</v>
      </c>
      <c r="AQ43" s="13" t="str">
        <f t="shared" ref="AQ43" si="40">IFERROR(M43/AB43, "N.A.")</f>
        <v>N.A.</v>
      </c>
      <c r="AR43" s="14" t="str">
        <f t="shared" ref="AR43" si="41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135641477.00000003</v>
      </c>
      <c r="C15" s="2"/>
      <c r="D15" s="2">
        <v>99024797.00000003</v>
      </c>
      <c r="E15" s="2"/>
      <c r="F15" s="2">
        <v>62221609.999999993</v>
      </c>
      <c r="G15" s="2"/>
      <c r="H15" s="2">
        <v>245587896.99999985</v>
      </c>
      <c r="I15" s="2"/>
      <c r="J15" s="2">
        <v>0</v>
      </c>
      <c r="K15" s="2"/>
      <c r="L15" s="1">
        <f>B15+D15+F15+H15+J15</f>
        <v>542475780.99999988</v>
      </c>
      <c r="M15" s="13">
        <f>C15+E15+G15+I15+K15</f>
        <v>0</v>
      </c>
      <c r="N15" s="14">
        <f>L15+M15</f>
        <v>542475780.99999988</v>
      </c>
      <c r="P15" s="3" t="s">
        <v>12</v>
      </c>
      <c r="Q15" s="2">
        <v>31884</v>
      </c>
      <c r="R15" s="2">
        <v>0</v>
      </c>
      <c r="S15" s="2">
        <v>20448</v>
      </c>
      <c r="T15" s="2">
        <v>0</v>
      </c>
      <c r="U15" s="2">
        <v>10451</v>
      </c>
      <c r="V15" s="2">
        <v>0</v>
      </c>
      <c r="W15" s="2">
        <v>79324</v>
      </c>
      <c r="X15" s="2">
        <v>0</v>
      </c>
      <c r="Y15" s="2">
        <v>7803</v>
      </c>
      <c r="Z15" s="2">
        <v>0</v>
      </c>
      <c r="AA15" s="1">
        <f>Q15+S15+U15+W15+Y15</f>
        <v>149910</v>
      </c>
      <c r="AB15" s="13">
        <f>R15+T15+V15+X15+Z15</f>
        <v>0</v>
      </c>
      <c r="AC15" s="14">
        <f>AA15+AB15</f>
        <v>149910</v>
      </c>
      <c r="AE15" s="3" t="s">
        <v>12</v>
      </c>
      <c r="AF15" s="2">
        <f>IFERROR(B15/Q15, "N.A.")</f>
        <v>4254.2176953958106</v>
      </c>
      <c r="AG15" s="2" t="str">
        <f t="shared" ref="AG15:AR19" si="0">IFERROR(C15/R15, "N.A.")</f>
        <v>N.A.</v>
      </c>
      <c r="AH15" s="2">
        <f t="shared" si="0"/>
        <v>4842.761981611895</v>
      </c>
      <c r="AI15" s="2" t="str">
        <f t="shared" si="0"/>
        <v>N.A.</v>
      </c>
      <c r="AJ15" s="2">
        <f t="shared" si="0"/>
        <v>5953.6513252320347</v>
      </c>
      <c r="AK15" s="2" t="str">
        <f t="shared" si="0"/>
        <v>N.A.</v>
      </c>
      <c r="AL15" s="2">
        <f t="shared" si="0"/>
        <v>3096.0099969744319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3618.6764125141744</v>
      </c>
      <c r="AQ15" s="13" t="str">
        <f t="shared" si="0"/>
        <v>N.A.</v>
      </c>
      <c r="AR15" s="14">
        <f t="shared" si="0"/>
        <v>3618.6764125141744</v>
      </c>
    </row>
    <row r="16" spans="1:44" ht="15" customHeight="1" thickBot="1" x14ac:dyDescent="0.3">
      <c r="A16" s="3" t="s">
        <v>13</v>
      </c>
      <c r="B16" s="2">
        <v>75541812.000000045</v>
      </c>
      <c r="C16" s="2">
        <v>5697499.9999999991</v>
      </c>
      <c r="D16" s="2">
        <v>84710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75626522.000000045</v>
      </c>
      <c r="M16" s="13">
        <f t="shared" si="1"/>
        <v>5697499.9999999991</v>
      </c>
      <c r="N16" s="14">
        <f t="shared" ref="N16:N18" si="2">L16+M16</f>
        <v>81324022.000000045</v>
      </c>
      <c r="P16" s="3" t="s">
        <v>13</v>
      </c>
      <c r="Q16" s="2">
        <v>26602</v>
      </c>
      <c r="R16" s="2">
        <v>1338</v>
      </c>
      <c r="S16" s="2">
        <v>197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26799</v>
      </c>
      <c r="AB16" s="13">
        <f t="shared" si="3"/>
        <v>1338</v>
      </c>
      <c r="AC16" s="14">
        <f t="shared" ref="AC16:AC18" si="4">AA16+AB16</f>
        <v>28137</v>
      </c>
      <c r="AE16" s="3" t="s">
        <v>13</v>
      </c>
      <c r="AF16" s="2">
        <f t="shared" ref="AF16:AF19" si="5">IFERROR(B16/Q16, "N.A.")</f>
        <v>2839.7042327644554</v>
      </c>
      <c r="AG16" s="2">
        <f t="shared" si="0"/>
        <v>4258.2212257100146</v>
      </c>
      <c r="AH16" s="2">
        <f t="shared" si="0"/>
        <v>430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2821.9904474047557</v>
      </c>
      <c r="AQ16" s="13">
        <f t="shared" si="0"/>
        <v>4258.2212257100146</v>
      </c>
      <c r="AR16" s="14">
        <f t="shared" si="0"/>
        <v>2890.2875928492749</v>
      </c>
    </row>
    <row r="17" spans="1:44" ht="15" customHeight="1" thickBot="1" x14ac:dyDescent="0.3">
      <c r="A17" s="3" t="s">
        <v>14</v>
      </c>
      <c r="B17" s="2">
        <v>403052578.99999976</v>
      </c>
      <c r="C17" s="2">
        <v>1979475229.9999986</v>
      </c>
      <c r="D17" s="2">
        <v>80245553.999999985</v>
      </c>
      <c r="E17" s="2">
        <v>21953949.999999996</v>
      </c>
      <c r="F17" s="2"/>
      <c r="G17" s="2">
        <v>165580549.99999994</v>
      </c>
      <c r="H17" s="2"/>
      <c r="I17" s="2">
        <v>58540940</v>
      </c>
      <c r="J17" s="2">
        <v>0</v>
      </c>
      <c r="K17" s="2"/>
      <c r="L17" s="1">
        <f t="shared" si="1"/>
        <v>483298132.99999976</v>
      </c>
      <c r="M17" s="13">
        <f t="shared" si="1"/>
        <v>2225550669.9999986</v>
      </c>
      <c r="N17" s="14">
        <f t="shared" si="2"/>
        <v>2708848802.9999981</v>
      </c>
      <c r="P17" s="3" t="s">
        <v>14</v>
      </c>
      <c r="Q17" s="2">
        <v>87487</v>
      </c>
      <c r="R17" s="2">
        <v>328874</v>
      </c>
      <c r="S17" s="2">
        <v>17102</v>
      </c>
      <c r="T17" s="2">
        <v>4626</v>
      </c>
      <c r="U17" s="2">
        <v>0</v>
      </c>
      <c r="V17" s="2">
        <v>17140</v>
      </c>
      <c r="W17" s="2">
        <v>0</v>
      </c>
      <c r="X17" s="2">
        <v>15517</v>
      </c>
      <c r="Y17" s="2">
        <v>10891</v>
      </c>
      <c r="Z17" s="2">
        <v>0</v>
      </c>
      <c r="AA17" s="1">
        <f t="shared" si="3"/>
        <v>115480</v>
      </c>
      <c r="AB17" s="13">
        <f t="shared" si="3"/>
        <v>366157</v>
      </c>
      <c r="AC17" s="14">
        <f t="shared" si="4"/>
        <v>481637</v>
      </c>
      <c r="AE17" s="3" t="s">
        <v>14</v>
      </c>
      <c r="AF17" s="2">
        <f t="shared" si="5"/>
        <v>4606.9996570919084</v>
      </c>
      <c r="AG17" s="2">
        <f t="shared" si="0"/>
        <v>6018.9471651757167</v>
      </c>
      <c r="AH17" s="2">
        <f t="shared" si="0"/>
        <v>4692.1736638989587</v>
      </c>
      <c r="AI17" s="2">
        <f t="shared" si="0"/>
        <v>4745.7738867271937</v>
      </c>
      <c r="AJ17" s="2" t="str">
        <f t="shared" si="0"/>
        <v>N.A.</v>
      </c>
      <c r="AK17" s="2">
        <f t="shared" si="0"/>
        <v>9660.4754959159818</v>
      </c>
      <c r="AL17" s="2" t="str">
        <f t="shared" si="0"/>
        <v>N.A.</v>
      </c>
      <c r="AM17" s="2">
        <f t="shared" si="0"/>
        <v>3772.6970419539862</v>
      </c>
      <c r="AN17" s="2">
        <f t="shared" si="0"/>
        <v>0</v>
      </c>
      <c r="AO17" s="2" t="str">
        <f t="shared" si="0"/>
        <v>N.A.</v>
      </c>
      <c r="AP17" s="15">
        <f t="shared" si="0"/>
        <v>4185.1241167301678</v>
      </c>
      <c r="AQ17" s="13">
        <f t="shared" si="0"/>
        <v>6078.1322492810423</v>
      </c>
      <c r="AR17" s="14">
        <f t="shared" si="0"/>
        <v>5624.2539568180973</v>
      </c>
    </row>
    <row r="18" spans="1:44" ht="15" customHeight="1" thickBot="1" x14ac:dyDescent="0.3">
      <c r="A18" s="3" t="s">
        <v>15</v>
      </c>
      <c r="B18" s="2">
        <v>17873255.000000007</v>
      </c>
      <c r="C18" s="2">
        <v>1518250</v>
      </c>
      <c r="D18" s="2">
        <v>10280460</v>
      </c>
      <c r="E18" s="2"/>
      <c r="F18" s="2"/>
      <c r="G18" s="2">
        <v>8228116.9999999981</v>
      </c>
      <c r="H18" s="2">
        <v>4570726</v>
      </c>
      <c r="I18" s="2"/>
      <c r="J18" s="2">
        <v>0</v>
      </c>
      <c r="K18" s="2"/>
      <c r="L18" s="1">
        <f t="shared" si="1"/>
        <v>32724441.000000007</v>
      </c>
      <c r="M18" s="13">
        <f t="shared" si="1"/>
        <v>9746366.9999999981</v>
      </c>
      <c r="N18" s="14">
        <f t="shared" si="2"/>
        <v>42470808.000000007</v>
      </c>
      <c r="P18" s="3" t="s">
        <v>15</v>
      </c>
      <c r="Q18" s="2">
        <v>6623</v>
      </c>
      <c r="R18" s="2">
        <v>440</v>
      </c>
      <c r="S18" s="2">
        <v>2876</v>
      </c>
      <c r="T18" s="2">
        <v>0</v>
      </c>
      <c r="U18" s="2">
        <v>0</v>
      </c>
      <c r="V18" s="2">
        <v>2095</v>
      </c>
      <c r="W18" s="2">
        <v>19414</v>
      </c>
      <c r="X18" s="2">
        <v>0</v>
      </c>
      <c r="Y18" s="2">
        <v>9081</v>
      </c>
      <c r="Z18" s="2">
        <v>0</v>
      </c>
      <c r="AA18" s="1">
        <f t="shared" si="3"/>
        <v>37994</v>
      </c>
      <c r="AB18" s="13">
        <f t="shared" si="3"/>
        <v>2535</v>
      </c>
      <c r="AC18" s="17">
        <f t="shared" si="4"/>
        <v>40529</v>
      </c>
      <c r="AE18" s="3" t="s">
        <v>15</v>
      </c>
      <c r="AF18" s="2">
        <f t="shared" si="5"/>
        <v>2698.6645024913191</v>
      </c>
      <c r="AG18" s="2">
        <f t="shared" si="0"/>
        <v>3450.568181818182</v>
      </c>
      <c r="AH18" s="2">
        <f t="shared" si="0"/>
        <v>3574.568845618915</v>
      </c>
      <c r="AI18" s="2" t="str">
        <f t="shared" si="0"/>
        <v>N.A.</v>
      </c>
      <c r="AJ18" s="2" t="str">
        <f t="shared" si="0"/>
        <v>N.A.</v>
      </c>
      <c r="AK18" s="2">
        <f t="shared" si="0"/>
        <v>3927.5021479713596</v>
      </c>
      <c r="AL18" s="2">
        <f t="shared" si="0"/>
        <v>235.43453178118884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861.30549560456939</v>
      </c>
      <c r="AQ18" s="13">
        <f t="shared" si="0"/>
        <v>3844.7207100591709</v>
      </c>
      <c r="AR18" s="14">
        <f t="shared" si="0"/>
        <v>1047.9115694934494</v>
      </c>
    </row>
    <row r="19" spans="1:44" ht="15" customHeight="1" thickBot="1" x14ac:dyDescent="0.3">
      <c r="A19" s="4" t="s">
        <v>16</v>
      </c>
      <c r="B19" s="2">
        <v>632109123.00000024</v>
      </c>
      <c r="C19" s="2">
        <v>1986690979.9999983</v>
      </c>
      <c r="D19" s="2">
        <v>189635521.00000006</v>
      </c>
      <c r="E19" s="2">
        <v>21953949.999999996</v>
      </c>
      <c r="F19" s="2">
        <v>62221609.999999993</v>
      </c>
      <c r="G19" s="2">
        <v>173808667.00000003</v>
      </c>
      <c r="H19" s="2">
        <v>250158622.99999997</v>
      </c>
      <c r="I19" s="2">
        <v>58540940</v>
      </c>
      <c r="J19" s="2">
        <v>0</v>
      </c>
      <c r="K19" s="2"/>
      <c r="L19" s="1">
        <f t="shared" ref="L19" si="6">B19+D19+F19+H19+J19</f>
        <v>1134124877.0000002</v>
      </c>
      <c r="M19" s="13">
        <f t="shared" ref="M19" si="7">C19+E19+G19+I19+K19</f>
        <v>2240994536.9999986</v>
      </c>
      <c r="N19" s="17">
        <f t="shared" ref="N19" si="8">L19+M19</f>
        <v>3375119413.999999</v>
      </c>
      <c r="P19" s="4" t="s">
        <v>16</v>
      </c>
      <c r="Q19" s="2">
        <v>152596</v>
      </c>
      <c r="R19" s="2">
        <v>330652</v>
      </c>
      <c r="S19" s="2">
        <v>40623</v>
      </c>
      <c r="T19" s="2">
        <v>4626</v>
      </c>
      <c r="U19" s="2">
        <v>10451</v>
      </c>
      <c r="V19" s="2">
        <v>19235</v>
      </c>
      <c r="W19" s="2">
        <v>98738</v>
      </c>
      <c r="X19" s="2">
        <v>15517</v>
      </c>
      <c r="Y19" s="2">
        <v>27775</v>
      </c>
      <c r="Z19" s="2">
        <v>0</v>
      </c>
      <c r="AA19" s="1">
        <f t="shared" ref="AA19" si="9">Q19+S19+U19+W19+Y19</f>
        <v>330183</v>
      </c>
      <c r="AB19" s="13">
        <f t="shared" ref="AB19" si="10">R19+T19+V19+X19+Z19</f>
        <v>370030</v>
      </c>
      <c r="AC19" s="14">
        <f t="shared" ref="AC19" si="11">AA19+AB19</f>
        <v>700213</v>
      </c>
      <c r="AE19" s="4" t="s">
        <v>16</v>
      </c>
      <c r="AF19" s="2">
        <f t="shared" si="5"/>
        <v>4142.3701997431144</v>
      </c>
      <c r="AG19" s="2">
        <f t="shared" si="0"/>
        <v>6008.4045461693813</v>
      </c>
      <c r="AH19" s="2">
        <f t="shared" si="0"/>
        <v>4668.1811043005209</v>
      </c>
      <c r="AI19" s="2">
        <f t="shared" si="0"/>
        <v>4745.7738867271937</v>
      </c>
      <c r="AJ19" s="2">
        <f t="shared" si="0"/>
        <v>5953.6513252320347</v>
      </c>
      <c r="AK19" s="2">
        <f t="shared" si="0"/>
        <v>9036.0627501949584</v>
      </c>
      <c r="AL19" s="2">
        <f t="shared" si="0"/>
        <v>2533.5597540967001</v>
      </c>
      <c r="AM19" s="2">
        <f t="shared" si="0"/>
        <v>3772.6970419539862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3434.8372781154699</v>
      </c>
      <c r="AQ19" s="13">
        <f t="shared" ref="AQ19" si="13">IFERROR(M19/AB19, "N.A.")</f>
        <v>6056.2509445180085</v>
      </c>
      <c r="AR19" s="14">
        <f t="shared" ref="AR19" si="14">IFERROR(N19/AC19, "N.A.")</f>
        <v>4820.1324654069531</v>
      </c>
    </row>
    <row r="20" spans="1:44" ht="15" customHeight="1" thickBot="1" x14ac:dyDescent="0.3">
      <c r="A20" s="5" t="s">
        <v>0</v>
      </c>
      <c r="B20" s="24">
        <f>B19+C19</f>
        <v>2618800102.9999986</v>
      </c>
      <c r="C20" s="26"/>
      <c r="D20" s="24">
        <f>D19+E19</f>
        <v>211589471.00000006</v>
      </c>
      <c r="E20" s="26"/>
      <c r="F20" s="24">
        <f>F19+G19</f>
        <v>236030277.00000003</v>
      </c>
      <c r="G20" s="26"/>
      <c r="H20" s="24">
        <f>H19+I19</f>
        <v>308699563</v>
      </c>
      <c r="I20" s="26"/>
      <c r="J20" s="24">
        <f>J19+K19</f>
        <v>0</v>
      </c>
      <c r="K20" s="26"/>
      <c r="L20" s="24">
        <f>L19+M19</f>
        <v>3375119413.999999</v>
      </c>
      <c r="M20" s="25"/>
      <c r="N20" s="18">
        <f>B20+D20+F20+H20+J20</f>
        <v>3375119413.9999986</v>
      </c>
      <c r="P20" s="5" t="s">
        <v>0</v>
      </c>
      <c r="Q20" s="24">
        <f>Q19+R19</f>
        <v>483248</v>
      </c>
      <c r="R20" s="26"/>
      <c r="S20" s="24">
        <f>S19+T19</f>
        <v>45249</v>
      </c>
      <c r="T20" s="26"/>
      <c r="U20" s="24">
        <f>U19+V19</f>
        <v>29686</v>
      </c>
      <c r="V20" s="26"/>
      <c r="W20" s="24">
        <f>W19+X19</f>
        <v>114255</v>
      </c>
      <c r="X20" s="26"/>
      <c r="Y20" s="24">
        <f>Y19+Z19</f>
        <v>27775</v>
      </c>
      <c r="Z20" s="26"/>
      <c r="AA20" s="24">
        <f>AA19+AB19</f>
        <v>700213</v>
      </c>
      <c r="AB20" s="26"/>
      <c r="AC20" s="19">
        <f>Q20+S20+U20+W20+Y20</f>
        <v>700213</v>
      </c>
      <c r="AE20" s="5" t="s">
        <v>0</v>
      </c>
      <c r="AF20" s="27">
        <f>IFERROR(B20/Q20,"N.A.")</f>
        <v>5419.1638723802243</v>
      </c>
      <c r="AG20" s="28"/>
      <c r="AH20" s="27">
        <f>IFERROR(D20/S20,"N.A.")</f>
        <v>4676.1137483701314</v>
      </c>
      <c r="AI20" s="28"/>
      <c r="AJ20" s="27">
        <f>IFERROR(F20/U20,"N.A.")</f>
        <v>7950.8952704978792</v>
      </c>
      <c r="AK20" s="28"/>
      <c r="AL20" s="27">
        <f>IFERROR(H20/W20,"N.A.")</f>
        <v>2701.8472977112601</v>
      </c>
      <c r="AM20" s="28"/>
      <c r="AN20" s="27">
        <f>IFERROR(J20/Y20,"N.A.")</f>
        <v>0</v>
      </c>
      <c r="AO20" s="28"/>
      <c r="AP20" s="27">
        <f>IFERROR(L20/AA20,"N.A.")</f>
        <v>4820.1324654069531</v>
      </c>
      <c r="AQ20" s="28"/>
      <c r="AR20" s="16">
        <f>IFERROR(N20/AC20, "N.A.")</f>
        <v>4820.1324654069531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118049619.99999997</v>
      </c>
      <c r="C27" s="2"/>
      <c r="D27" s="2">
        <v>92042256.99999997</v>
      </c>
      <c r="E27" s="2"/>
      <c r="F27" s="2">
        <v>54913040.000000015</v>
      </c>
      <c r="G27" s="2"/>
      <c r="H27" s="2">
        <v>173878491.99999994</v>
      </c>
      <c r="I27" s="2"/>
      <c r="J27" s="2">
        <v>0</v>
      </c>
      <c r="K27" s="2"/>
      <c r="L27" s="1">
        <f>B27+D27+F27+H27+J27</f>
        <v>438883408.99999988</v>
      </c>
      <c r="M27" s="13">
        <f>C27+E27+G27+I27+K27</f>
        <v>0</v>
      </c>
      <c r="N27" s="14">
        <f>L27+M27</f>
        <v>438883408.99999988</v>
      </c>
      <c r="P27" s="3" t="s">
        <v>12</v>
      </c>
      <c r="Q27" s="2">
        <v>24870</v>
      </c>
      <c r="R27" s="2">
        <v>0</v>
      </c>
      <c r="S27" s="2">
        <v>19056</v>
      </c>
      <c r="T27" s="2">
        <v>0</v>
      </c>
      <c r="U27" s="2">
        <v>9077</v>
      </c>
      <c r="V27" s="2">
        <v>0</v>
      </c>
      <c r="W27" s="2">
        <v>42179</v>
      </c>
      <c r="X27" s="2">
        <v>0</v>
      </c>
      <c r="Y27" s="2">
        <v>2417</v>
      </c>
      <c r="Z27" s="2">
        <v>0</v>
      </c>
      <c r="AA27" s="1">
        <f>Q27+S27+U27+W27+Y27</f>
        <v>97599</v>
      </c>
      <c r="AB27" s="13">
        <f>R27+T27+V27+X27+Z27</f>
        <v>0</v>
      </c>
      <c r="AC27" s="14">
        <f>AA27+AB27</f>
        <v>97599</v>
      </c>
      <c r="AE27" s="3" t="s">
        <v>12</v>
      </c>
      <c r="AF27" s="2">
        <f>IFERROR(B27/Q27, "N.A.")</f>
        <v>4746.6674708484106</v>
      </c>
      <c r="AG27" s="2" t="str">
        <f t="shared" ref="AG27:AR31" si="15">IFERROR(C27/R27, "N.A.")</f>
        <v>N.A.</v>
      </c>
      <c r="AH27" s="2">
        <f t="shared" si="15"/>
        <v>4830.0932514693523</v>
      </c>
      <c r="AI27" s="2" t="str">
        <f t="shared" si="15"/>
        <v>N.A.</v>
      </c>
      <c r="AJ27" s="2">
        <f t="shared" si="15"/>
        <v>6049.6904263523211</v>
      </c>
      <c r="AK27" s="2" t="str">
        <f t="shared" si="15"/>
        <v>N.A.</v>
      </c>
      <c r="AL27" s="2">
        <f t="shared" si="15"/>
        <v>4122.3948410346366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4496.8023135482936</v>
      </c>
      <c r="AQ27" s="13" t="str">
        <f t="shared" si="15"/>
        <v>N.A.</v>
      </c>
      <c r="AR27" s="14">
        <f t="shared" si="15"/>
        <v>4496.8023135482936</v>
      </c>
    </row>
    <row r="28" spans="1:44" ht="15" customHeight="1" thickBot="1" x14ac:dyDescent="0.3">
      <c r="A28" s="3" t="s">
        <v>13</v>
      </c>
      <c r="B28" s="2">
        <v>12087940</v>
      </c>
      <c r="C28" s="2">
        <v>2814780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12087940</v>
      </c>
      <c r="M28" s="13">
        <f t="shared" si="16"/>
        <v>2814780</v>
      </c>
      <c r="N28" s="14">
        <f t="shared" ref="N28:N30" si="17">L28+M28</f>
        <v>14902720</v>
      </c>
      <c r="P28" s="3" t="s">
        <v>13</v>
      </c>
      <c r="Q28" s="2">
        <v>3269</v>
      </c>
      <c r="R28" s="2">
        <v>524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3269</v>
      </c>
      <c r="AB28" s="13">
        <f t="shared" si="18"/>
        <v>524</v>
      </c>
      <c r="AC28" s="14">
        <f t="shared" ref="AC28:AC30" si="19">AA28+AB28</f>
        <v>3793</v>
      </c>
      <c r="AE28" s="3" t="s">
        <v>13</v>
      </c>
      <c r="AF28" s="2">
        <f t="shared" ref="AF28:AF31" si="20">IFERROR(B28/Q28, "N.A.")</f>
        <v>3697.7485469562557</v>
      </c>
      <c r="AG28" s="2">
        <f t="shared" si="15"/>
        <v>5371.7175572519081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3697.7485469562557</v>
      </c>
      <c r="AQ28" s="13">
        <f t="shared" si="15"/>
        <v>5371.7175572519081</v>
      </c>
      <c r="AR28" s="14">
        <f t="shared" si="15"/>
        <v>3929.0060638017399</v>
      </c>
    </row>
    <row r="29" spans="1:44" ht="15" customHeight="1" thickBot="1" x14ac:dyDescent="0.3">
      <c r="A29" s="3" t="s">
        <v>14</v>
      </c>
      <c r="B29" s="2">
        <v>268729038.99999994</v>
      </c>
      <c r="C29" s="2">
        <v>1309720299.0000002</v>
      </c>
      <c r="D29" s="2">
        <v>64596898</v>
      </c>
      <c r="E29" s="2">
        <v>15212589.999999998</v>
      </c>
      <c r="F29" s="2"/>
      <c r="G29" s="2">
        <v>131315079.99999999</v>
      </c>
      <c r="H29" s="2"/>
      <c r="I29" s="2">
        <v>35407170</v>
      </c>
      <c r="J29" s="2">
        <v>0</v>
      </c>
      <c r="K29" s="2"/>
      <c r="L29" s="1">
        <f t="shared" si="16"/>
        <v>333325936.99999994</v>
      </c>
      <c r="M29" s="13">
        <f t="shared" si="16"/>
        <v>1491655139.0000002</v>
      </c>
      <c r="N29" s="14">
        <f t="shared" si="17"/>
        <v>1824981076.0000002</v>
      </c>
      <c r="P29" s="3" t="s">
        <v>14</v>
      </c>
      <c r="Q29" s="2">
        <v>54804</v>
      </c>
      <c r="R29" s="2">
        <v>210202</v>
      </c>
      <c r="S29" s="2">
        <v>12853</v>
      </c>
      <c r="T29" s="2">
        <v>2308</v>
      </c>
      <c r="U29" s="2">
        <v>0</v>
      </c>
      <c r="V29" s="2">
        <v>13274</v>
      </c>
      <c r="W29" s="2">
        <v>0</v>
      </c>
      <c r="X29" s="2">
        <v>8674</v>
      </c>
      <c r="Y29" s="2">
        <v>3857</v>
      </c>
      <c r="Z29" s="2">
        <v>0</v>
      </c>
      <c r="AA29" s="1">
        <f t="shared" si="18"/>
        <v>71514</v>
      </c>
      <c r="AB29" s="13">
        <f t="shared" si="18"/>
        <v>234458</v>
      </c>
      <c r="AC29" s="14">
        <f t="shared" si="19"/>
        <v>305972</v>
      </c>
      <c r="AE29" s="3" t="s">
        <v>14</v>
      </c>
      <c r="AF29" s="2">
        <f t="shared" si="20"/>
        <v>4903.4566637471708</v>
      </c>
      <c r="AG29" s="2">
        <f t="shared" si="15"/>
        <v>6230.7699213137848</v>
      </c>
      <c r="AH29" s="2">
        <f t="shared" si="15"/>
        <v>5025.8226095075079</v>
      </c>
      <c r="AI29" s="2">
        <f t="shared" si="15"/>
        <v>6591.2435008665507</v>
      </c>
      <c r="AJ29" s="2" t="str">
        <f t="shared" si="15"/>
        <v>N.A.</v>
      </c>
      <c r="AK29" s="2">
        <f t="shared" si="15"/>
        <v>9892.6533072171151</v>
      </c>
      <c r="AL29" s="2" t="str">
        <f t="shared" si="15"/>
        <v>N.A.</v>
      </c>
      <c r="AM29" s="2">
        <f t="shared" si="15"/>
        <v>4081.9887018676504</v>
      </c>
      <c r="AN29" s="2">
        <f t="shared" si="15"/>
        <v>0</v>
      </c>
      <c r="AO29" s="2" t="str">
        <f t="shared" si="15"/>
        <v>N.A.</v>
      </c>
      <c r="AP29" s="15">
        <f t="shared" si="15"/>
        <v>4660.9885756635058</v>
      </c>
      <c r="AQ29" s="13">
        <f t="shared" si="15"/>
        <v>6362.1422131042673</v>
      </c>
      <c r="AR29" s="14">
        <f t="shared" si="15"/>
        <v>5964.5362190004325</v>
      </c>
    </row>
    <row r="30" spans="1:44" ht="15" customHeight="1" thickBot="1" x14ac:dyDescent="0.3">
      <c r="A30" s="3" t="s">
        <v>15</v>
      </c>
      <c r="B30" s="2">
        <v>17477655</v>
      </c>
      <c r="C30" s="2">
        <v>1518250</v>
      </c>
      <c r="D30" s="2">
        <v>10280460</v>
      </c>
      <c r="E30" s="2"/>
      <c r="F30" s="2"/>
      <c r="G30" s="2">
        <v>7896917.0000000009</v>
      </c>
      <c r="H30" s="2">
        <v>4203401.0000000028</v>
      </c>
      <c r="I30" s="2"/>
      <c r="J30" s="2">
        <v>0</v>
      </c>
      <c r="K30" s="2"/>
      <c r="L30" s="1">
        <f t="shared" si="16"/>
        <v>31961516.000000004</v>
      </c>
      <c r="M30" s="13">
        <f t="shared" si="16"/>
        <v>9415167</v>
      </c>
      <c r="N30" s="14">
        <f t="shared" si="17"/>
        <v>41376683</v>
      </c>
      <c r="P30" s="3" t="s">
        <v>15</v>
      </c>
      <c r="Q30" s="2">
        <v>6439</v>
      </c>
      <c r="R30" s="2">
        <v>440</v>
      </c>
      <c r="S30" s="2">
        <v>2876</v>
      </c>
      <c r="T30" s="2">
        <v>0</v>
      </c>
      <c r="U30" s="2">
        <v>0</v>
      </c>
      <c r="V30" s="2">
        <v>1957</v>
      </c>
      <c r="W30" s="2">
        <v>18634</v>
      </c>
      <c r="X30" s="2">
        <v>0</v>
      </c>
      <c r="Y30" s="2">
        <v>7858</v>
      </c>
      <c r="Z30" s="2">
        <v>0</v>
      </c>
      <c r="AA30" s="1">
        <f t="shared" si="18"/>
        <v>35807</v>
      </c>
      <c r="AB30" s="13">
        <f t="shared" si="18"/>
        <v>2397</v>
      </c>
      <c r="AC30" s="17">
        <f t="shared" si="19"/>
        <v>38204</v>
      </c>
      <c r="AE30" s="3" t="s">
        <v>15</v>
      </c>
      <c r="AF30" s="2">
        <f t="shared" si="20"/>
        <v>2714.3430656934306</v>
      </c>
      <c r="AG30" s="2">
        <f t="shared" si="15"/>
        <v>3450.568181818182</v>
      </c>
      <c r="AH30" s="2">
        <f t="shared" si="15"/>
        <v>3574.568845618915</v>
      </c>
      <c r="AI30" s="2" t="str">
        <f t="shared" si="15"/>
        <v>N.A.</v>
      </c>
      <c r="AJ30" s="2" t="str">
        <f t="shared" si="15"/>
        <v>N.A.</v>
      </c>
      <c r="AK30" s="2">
        <f t="shared" si="15"/>
        <v>4035.2156361778239</v>
      </c>
      <c r="AL30" s="2">
        <f t="shared" si="15"/>
        <v>225.57695610174963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892.60524478453942</v>
      </c>
      <c r="AQ30" s="13">
        <f t="shared" si="15"/>
        <v>3927.8961201501879</v>
      </c>
      <c r="AR30" s="14">
        <f t="shared" si="15"/>
        <v>1083.0458328970788</v>
      </c>
    </row>
    <row r="31" spans="1:44" ht="15" customHeight="1" thickBot="1" x14ac:dyDescent="0.3">
      <c r="A31" s="4" t="s">
        <v>16</v>
      </c>
      <c r="B31" s="2">
        <v>416344254.0000003</v>
      </c>
      <c r="C31" s="2">
        <v>1314053329.0000005</v>
      </c>
      <c r="D31" s="2">
        <v>166919614.99999985</v>
      </c>
      <c r="E31" s="2">
        <v>15212589.999999998</v>
      </c>
      <c r="F31" s="2">
        <v>54913040.000000015</v>
      </c>
      <c r="G31" s="2">
        <v>139211996.99999994</v>
      </c>
      <c r="H31" s="2">
        <v>178081892.99999997</v>
      </c>
      <c r="I31" s="2">
        <v>35407170</v>
      </c>
      <c r="J31" s="2">
        <v>0</v>
      </c>
      <c r="K31" s="2"/>
      <c r="L31" s="1">
        <f t="shared" ref="L31" si="21">B31+D31+F31+H31+J31</f>
        <v>816258802.00000012</v>
      </c>
      <c r="M31" s="13">
        <f t="shared" ref="M31" si="22">C31+E31+G31+I31+K31</f>
        <v>1503885086.0000005</v>
      </c>
      <c r="N31" s="17">
        <f t="shared" ref="N31" si="23">L31+M31</f>
        <v>2320143888.0000005</v>
      </c>
      <c r="P31" s="4" t="s">
        <v>16</v>
      </c>
      <c r="Q31" s="2">
        <v>89382</v>
      </c>
      <c r="R31" s="2">
        <v>211166</v>
      </c>
      <c r="S31" s="2">
        <v>34785</v>
      </c>
      <c r="T31" s="2">
        <v>2308</v>
      </c>
      <c r="U31" s="2">
        <v>9077</v>
      </c>
      <c r="V31" s="2">
        <v>15231</v>
      </c>
      <c r="W31" s="2">
        <v>60813</v>
      </c>
      <c r="X31" s="2">
        <v>8674</v>
      </c>
      <c r="Y31" s="2">
        <v>14132</v>
      </c>
      <c r="Z31" s="2">
        <v>0</v>
      </c>
      <c r="AA31" s="1">
        <f t="shared" ref="AA31" si="24">Q31+S31+U31+W31+Y31</f>
        <v>208189</v>
      </c>
      <c r="AB31" s="13">
        <f t="shared" ref="AB31" si="25">R31+T31+V31+X31+Z31</f>
        <v>237379</v>
      </c>
      <c r="AC31" s="14">
        <f t="shared" ref="AC31" si="26">AA31+AB31</f>
        <v>445568</v>
      </c>
      <c r="AE31" s="4" t="s">
        <v>16</v>
      </c>
      <c r="AF31" s="2">
        <f t="shared" si="20"/>
        <v>4658.0324226354332</v>
      </c>
      <c r="AG31" s="2">
        <f t="shared" si="15"/>
        <v>6222.8451976170427</v>
      </c>
      <c r="AH31" s="2">
        <f t="shared" si="15"/>
        <v>4798.6090268793978</v>
      </c>
      <c r="AI31" s="2">
        <f t="shared" si="15"/>
        <v>6591.2435008665507</v>
      </c>
      <c r="AJ31" s="2">
        <f t="shared" si="15"/>
        <v>6049.6904263523211</v>
      </c>
      <c r="AK31" s="2">
        <f t="shared" si="15"/>
        <v>9140.0431357100606</v>
      </c>
      <c r="AL31" s="2">
        <f t="shared" si="15"/>
        <v>2928.3523753144882</v>
      </c>
      <c r="AM31" s="2">
        <f t="shared" si="15"/>
        <v>4081.9887018676504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3920.7585511242196</v>
      </c>
      <c r="AQ31" s="13">
        <f t="shared" ref="AQ31" si="28">IFERROR(M31/AB31, "N.A.")</f>
        <v>6335.3754375913641</v>
      </c>
      <c r="AR31" s="14">
        <f t="shared" ref="AR31" si="29">IFERROR(N31/AC31, "N.A.")</f>
        <v>5207.1600474001734</v>
      </c>
    </row>
    <row r="32" spans="1:44" ht="15" customHeight="1" thickBot="1" x14ac:dyDescent="0.3">
      <c r="A32" s="5" t="s">
        <v>0</v>
      </c>
      <c r="B32" s="24">
        <f>B31+C31</f>
        <v>1730397583.0000007</v>
      </c>
      <c r="C32" s="26"/>
      <c r="D32" s="24">
        <f>D31+E31</f>
        <v>182132204.99999985</v>
      </c>
      <c r="E32" s="26"/>
      <c r="F32" s="24">
        <f>F31+G31</f>
        <v>194125036.99999994</v>
      </c>
      <c r="G32" s="26"/>
      <c r="H32" s="24">
        <f>H31+I31</f>
        <v>213489062.99999997</v>
      </c>
      <c r="I32" s="26"/>
      <c r="J32" s="24">
        <f>J31+K31</f>
        <v>0</v>
      </c>
      <c r="K32" s="26"/>
      <c r="L32" s="24">
        <f>L31+M31</f>
        <v>2320143888.0000005</v>
      </c>
      <c r="M32" s="25"/>
      <c r="N32" s="18">
        <f>B32+D32+F32+H32+J32</f>
        <v>2320143888.0000005</v>
      </c>
      <c r="P32" s="5" t="s">
        <v>0</v>
      </c>
      <c r="Q32" s="24">
        <f>Q31+R31</f>
        <v>300548</v>
      </c>
      <c r="R32" s="26"/>
      <c r="S32" s="24">
        <f>S31+T31</f>
        <v>37093</v>
      </c>
      <c r="T32" s="26"/>
      <c r="U32" s="24">
        <f>U31+V31</f>
        <v>24308</v>
      </c>
      <c r="V32" s="26"/>
      <c r="W32" s="24">
        <f>W31+X31</f>
        <v>69487</v>
      </c>
      <c r="X32" s="26"/>
      <c r="Y32" s="24">
        <f>Y31+Z31</f>
        <v>14132</v>
      </c>
      <c r="Z32" s="26"/>
      <c r="AA32" s="24">
        <f>AA31+AB31</f>
        <v>445568</v>
      </c>
      <c r="AB32" s="26"/>
      <c r="AC32" s="19">
        <f>Q32+S32+U32+W32+Y32</f>
        <v>445568</v>
      </c>
      <c r="AE32" s="5" t="s">
        <v>0</v>
      </c>
      <c r="AF32" s="27">
        <f>IFERROR(B32/Q32,"N.A.")</f>
        <v>5757.4749557475034</v>
      </c>
      <c r="AG32" s="28"/>
      <c r="AH32" s="27">
        <f>IFERROR(D32/S32,"N.A.")</f>
        <v>4910.1502978998697</v>
      </c>
      <c r="AI32" s="28"/>
      <c r="AJ32" s="27">
        <f>IFERROR(F32/U32,"N.A.")</f>
        <v>7986.0554961329581</v>
      </c>
      <c r="AK32" s="28"/>
      <c r="AL32" s="27">
        <f>IFERROR(H32/W32,"N.A.")</f>
        <v>3072.3597651359241</v>
      </c>
      <c r="AM32" s="28"/>
      <c r="AN32" s="27">
        <f>IFERROR(J32/Y32,"N.A.")</f>
        <v>0</v>
      </c>
      <c r="AO32" s="28"/>
      <c r="AP32" s="27">
        <f>IFERROR(L32/AA32,"N.A.")</f>
        <v>5207.1600474001734</v>
      </c>
      <c r="AQ32" s="28"/>
      <c r="AR32" s="16">
        <f>IFERROR(N32/AC32, "N.A.")</f>
        <v>5207.1600474001734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17591857</v>
      </c>
      <c r="C39" s="2"/>
      <c r="D39" s="2">
        <v>6982539.9999999991</v>
      </c>
      <c r="E39" s="2"/>
      <c r="F39" s="2">
        <v>7308569.9999999981</v>
      </c>
      <c r="G39" s="2"/>
      <c r="H39" s="2">
        <v>71709405.00000003</v>
      </c>
      <c r="I39" s="2"/>
      <c r="J39" s="2">
        <v>0</v>
      </c>
      <c r="K39" s="2"/>
      <c r="L39" s="1">
        <f>B39+D39+F39+H39+J39</f>
        <v>103592372.00000003</v>
      </c>
      <c r="M39" s="13">
        <f>C39+E39+G39+I39+K39</f>
        <v>0</v>
      </c>
      <c r="N39" s="14">
        <f>L39+M39</f>
        <v>103592372.00000003</v>
      </c>
      <c r="P39" s="3" t="s">
        <v>12</v>
      </c>
      <c r="Q39" s="2">
        <v>7014</v>
      </c>
      <c r="R39" s="2">
        <v>0</v>
      </c>
      <c r="S39" s="2">
        <v>1392</v>
      </c>
      <c r="T39" s="2">
        <v>0</v>
      </c>
      <c r="U39" s="2">
        <v>1374</v>
      </c>
      <c r="V39" s="2">
        <v>0</v>
      </c>
      <c r="W39" s="2">
        <v>37145</v>
      </c>
      <c r="X39" s="2">
        <v>0</v>
      </c>
      <c r="Y39" s="2">
        <v>5386</v>
      </c>
      <c r="Z39" s="2">
        <v>0</v>
      </c>
      <c r="AA39" s="1">
        <f>Q39+S39+U39+W39+Y39</f>
        <v>52311</v>
      </c>
      <c r="AB39" s="13">
        <f>R39+T39+V39+X39+Z39</f>
        <v>0</v>
      </c>
      <c r="AC39" s="14">
        <f>AA39+AB39</f>
        <v>52311</v>
      </c>
      <c r="AE39" s="3" t="s">
        <v>12</v>
      </c>
      <c r="AF39" s="2">
        <f>IFERROR(B39/Q39, "N.A.")</f>
        <v>2508.1062161391501</v>
      </c>
      <c r="AG39" s="2" t="str">
        <f t="shared" ref="AG39:AR43" si="30">IFERROR(C39/R39, "N.A.")</f>
        <v>N.A.</v>
      </c>
      <c r="AH39" s="2">
        <f t="shared" si="30"/>
        <v>5016.1925287356316</v>
      </c>
      <c r="AI39" s="2" t="str">
        <f t="shared" si="30"/>
        <v>N.A.</v>
      </c>
      <c r="AJ39" s="2">
        <f t="shared" si="30"/>
        <v>5319.1921397379901</v>
      </c>
      <c r="AK39" s="2" t="str">
        <f t="shared" si="30"/>
        <v>N.A.</v>
      </c>
      <c r="AL39" s="2">
        <f t="shared" si="30"/>
        <v>1930.5264503970932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1980.3171799430336</v>
      </c>
      <c r="AQ39" s="13" t="str">
        <f t="shared" si="30"/>
        <v>N.A.</v>
      </c>
      <c r="AR39" s="14">
        <f t="shared" si="30"/>
        <v>1980.3171799430336</v>
      </c>
    </row>
    <row r="40" spans="1:44" ht="15" customHeight="1" thickBot="1" x14ac:dyDescent="0.3">
      <c r="A40" s="3" t="s">
        <v>13</v>
      </c>
      <c r="B40" s="2">
        <v>63453871.999999985</v>
      </c>
      <c r="C40" s="2">
        <v>2882720</v>
      </c>
      <c r="D40" s="2">
        <v>84710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63538581.999999985</v>
      </c>
      <c r="M40" s="13">
        <f t="shared" si="31"/>
        <v>2882720</v>
      </c>
      <c r="N40" s="14">
        <f t="shared" ref="N40:N42" si="32">L40+M40</f>
        <v>66421301.999999985</v>
      </c>
      <c r="P40" s="3" t="s">
        <v>13</v>
      </c>
      <c r="Q40" s="2">
        <v>23333</v>
      </c>
      <c r="R40" s="2">
        <v>814</v>
      </c>
      <c r="S40" s="2">
        <v>197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23530</v>
      </c>
      <c r="AB40" s="13">
        <f t="shared" si="33"/>
        <v>814</v>
      </c>
      <c r="AC40" s="14">
        <f t="shared" ref="AC40:AC42" si="34">AA40+AB40</f>
        <v>24344</v>
      </c>
      <c r="AE40" s="3" t="s">
        <v>13</v>
      </c>
      <c r="AF40" s="2">
        <f t="shared" ref="AF40:AF43" si="35">IFERROR(B40/Q40, "N.A.")</f>
        <v>2719.4905070072423</v>
      </c>
      <c r="AG40" s="2">
        <f t="shared" si="30"/>
        <v>3541.4250614250614</v>
      </c>
      <c r="AH40" s="2">
        <f t="shared" si="30"/>
        <v>430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2700.3222269443258</v>
      </c>
      <c r="AQ40" s="13">
        <f t="shared" si="30"/>
        <v>3541.4250614250614</v>
      </c>
      <c r="AR40" s="14">
        <f t="shared" si="30"/>
        <v>2728.4465165954643</v>
      </c>
    </row>
    <row r="41" spans="1:44" ht="15" customHeight="1" thickBot="1" x14ac:dyDescent="0.3">
      <c r="A41" s="3" t="s">
        <v>14</v>
      </c>
      <c r="B41" s="2">
        <v>134323539.99999997</v>
      </c>
      <c r="C41" s="2">
        <v>669754930.9999994</v>
      </c>
      <c r="D41" s="2">
        <v>15648656.000000004</v>
      </c>
      <c r="E41" s="2">
        <v>6741359.9999999991</v>
      </c>
      <c r="F41" s="2"/>
      <c r="G41" s="2">
        <v>34265470</v>
      </c>
      <c r="H41" s="2"/>
      <c r="I41" s="2">
        <v>23133770</v>
      </c>
      <c r="J41" s="2">
        <v>0</v>
      </c>
      <c r="K41" s="2"/>
      <c r="L41" s="1">
        <f t="shared" si="31"/>
        <v>149972195.99999997</v>
      </c>
      <c r="M41" s="13">
        <f t="shared" si="31"/>
        <v>733895530.9999994</v>
      </c>
      <c r="N41" s="14">
        <f t="shared" si="32"/>
        <v>883867726.9999994</v>
      </c>
      <c r="P41" s="3" t="s">
        <v>14</v>
      </c>
      <c r="Q41" s="2">
        <v>32683</v>
      </c>
      <c r="R41" s="2">
        <v>118672</v>
      </c>
      <c r="S41" s="2">
        <v>4249</v>
      </c>
      <c r="T41" s="2">
        <v>2318</v>
      </c>
      <c r="U41" s="2">
        <v>0</v>
      </c>
      <c r="V41" s="2">
        <v>3866</v>
      </c>
      <c r="W41" s="2">
        <v>0</v>
      </c>
      <c r="X41" s="2">
        <v>6843</v>
      </c>
      <c r="Y41" s="2">
        <v>7034</v>
      </c>
      <c r="Z41" s="2">
        <v>0</v>
      </c>
      <c r="AA41" s="1">
        <f t="shared" si="33"/>
        <v>43966</v>
      </c>
      <c r="AB41" s="13">
        <f t="shared" si="33"/>
        <v>131699</v>
      </c>
      <c r="AC41" s="14">
        <f t="shared" si="34"/>
        <v>175665</v>
      </c>
      <c r="AE41" s="3" t="s">
        <v>14</v>
      </c>
      <c r="AF41" s="2">
        <f t="shared" si="35"/>
        <v>4109.890156962334</v>
      </c>
      <c r="AG41" s="2">
        <f t="shared" si="30"/>
        <v>5643.7485759066958</v>
      </c>
      <c r="AH41" s="2">
        <f t="shared" si="30"/>
        <v>3682.9032713579672</v>
      </c>
      <c r="AI41" s="2">
        <f t="shared" si="30"/>
        <v>2908.2657463330452</v>
      </c>
      <c r="AJ41" s="2" t="str">
        <f t="shared" si="30"/>
        <v>N.A.</v>
      </c>
      <c r="AK41" s="2">
        <f t="shared" si="30"/>
        <v>8863.2876357992754</v>
      </c>
      <c r="AL41" s="2" t="str">
        <f t="shared" si="30"/>
        <v>N.A.</v>
      </c>
      <c r="AM41" s="2">
        <f t="shared" si="30"/>
        <v>3380.6473768814849</v>
      </c>
      <c r="AN41" s="2">
        <f t="shared" si="30"/>
        <v>0</v>
      </c>
      <c r="AO41" s="2" t="str">
        <f t="shared" si="30"/>
        <v>N.A.</v>
      </c>
      <c r="AP41" s="15">
        <f t="shared" si="30"/>
        <v>3411.0948460173763</v>
      </c>
      <c r="AQ41" s="13">
        <f t="shared" si="30"/>
        <v>5572.5216668311787</v>
      </c>
      <c r="AR41" s="14">
        <f t="shared" si="30"/>
        <v>5031.5528249793606</v>
      </c>
    </row>
    <row r="42" spans="1:44" ht="15" customHeight="1" thickBot="1" x14ac:dyDescent="0.3">
      <c r="A42" s="3" t="s">
        <v>15</v>
      </c>
      <c r="B42" s="2">
        <v>395600</v>
      </c>
      <c r="C42" s="2"/>
      <c r="D42" s="2"/>
      <c r="E42" s="2"/>
      <c r="F42" s="2"/>
      <c r="G42" s="2">
        <v>331200</v>
      </c>
      <c r="H42" s="2">
        <v>367325</v>
      </c>
      <c r="I42" s="2"/>
      <c r="J42" s="2">
        <v>0</v>
      </c>
      <c r="K42" s="2"/>
      <c r="L42" s="1">
        <f t="shared" si="31"/>
        <v>762925</v>
      </c>
      <c r="M42" s="13">
        <f t="shared" si="31"/>
        <v>331200</v>
      </c>
      <c r="N42" s="14">
        <f t="shared" si="32"/>
        <v>1094125</v>
      </c>
      <c r="P42" s="3" t="s">
        <v>15</v>
      </c>
      <c r="Q42" s="2">
        <v>184</v>
      </c>
      <c r="R42" s="2">
        <v>0</v>
      </c>
      <c r="S42" s="2">
        <v>0</v>
      </c>
      <c r="T42" s="2">
        <v>0</v>
      </c>
      <c r="U42" s="2">
        <v>0</v>
      </c>
      <c r="V42" s="2">
        <v>138</v>
      </c>
      <c r="W42" s="2">
        <v>780</v>
      </c>
      <c r="X42" s="2">
        <v>0</v>
      </c>
      <c r="Y42" s="2">
        <v>1223</v>
      </c>
      <c r="Z42" s="2">
        <v>0</v>
      </c>
      <c r="AA42" s="1">
        <f t="shared" si="33"/>
        <v>2187</v>
      </c>
      <c r="AB42" s="13">
        <f t="shared" si="33"/>
        <v>138</v>
      </c>
      <c r="AC42" s="14">
        <f t="shared" si="34"/>
        <v>2325</v>
      </c>
      <c r="AE42" s="3" t="s">
        <v>15</v>
      </c>
      <c r="AF42" s="2">
        <f t="shared" si="35"/>
        <v>2150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2400</v>
      </c>
      <c r="AL42" s="2">
        <f t="shared" si="30"/>
        <v>470.92948717948718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348.84545038866025</v>
      </c>
      <c r="AQ42" s="13">
        <f t="shared" si="30"/>
        <v>2400</v>
      </c>
      <c r="AR42" s="14">
        <f t="shared" si="30"/>
        <v>470.59139784946234</v>
      </c>
    </row>
    <row r="43" spans="1:44" ht="15" customHeight="1" thickBot="1" x14ac:dyDescent="0.3">
      <c r="A43" s="4" t="s">
        <v>16</v>
      </c>
      <c r="B43" s="2">
        <v>215764868.99999997</v>
      </c>
      <c r="C43" s="2">
        <v>672637651.00000012</v>
      </c>
      <c r="D43" s="2">
        <v>22715905.999999993</v>
      </c>
      <c r="E43" s="2">
        <v>6741359.9999999991</v>
      </c>
      <c r="F43" s="2">
        <v>7308569.9999999981</v>
      </c>
      <c r="G43" s="2">
        <v>34596670</v>
      </c>
      <c r="H43" s="2">
        <v>72076730.00000003</v>
      </c>
      <c r="I43" s="2">
        <v>23133770</v>
      </c>
      <c r="J43" s="2">
        <v>0</v>
      </c>
      <c r="K43" s="2"/>
      <c r="L43" s="1">
        <f t="shared" ref="L43" si="36">B43+D43+F43+H43+J43</f>
        <v>317866075</v>
      </c>
      <c r="M43" s="13">
        <f t="shared" ref="M43" si="37">C43+E43+G43+I43+K43</f>
        <v>737109451.00000012</v>
      </c>
      <c r="N43" s="17">
        <f t="shared" ref="N43" si="38">L43+M43</f>
        <v>1054975526.0000001</v>
      </c>
      <c r="P43" s="4" t="s">
        <v>16</v>
      </c>
      <c r="Q43" s="2">
        <v>63214</v>
      </c>
      <c r="R43" s="2">
        <v>119486</v>
      </c>
      <c r="S43" s="2">
        <v>5838</v>
      </c>
      <c r="T43" s="2">
        <v>2318</v>
      </c>
      <c r="U43" s="2">
        <v>1374</v>
      </c>
      <c r="V43" s="2">
        <v>4004</v>
      </c>
      <c r="W43" s="2">
        <v>37925</v>
      </c>
      <c r="X43" s="2">
        <v>6843</v>
      </c>
      <c r="Y43" s="2">
        <v>13643</v>
      </c>
      <c r="Z43" s="2">
        <v>0</v>
      </c>
      <c r="AA43" s="1">
        <f t="shared" ref="AA43" si="39">Q43+S43+U43+W43+Y43</f>
        <v>121994</v>
      </c>
      <c r="AB43" s="13">
        <f t="shared" ref="AB43" si="40">R43+T43+V43+X43+Z43</f>
        <v>132651</v>
      </c>
      <c r="AC43" s="17">
        <f t="shared" ref="AC43" si="41">AA43+AB43</f>
        <v>254645</v>
      </c>
      <c r="AE43" s="4" t="s">
        <v>16</v>
      </c>
      <c r="AF43" s="2">
        <f t="shared" si="35"/>
        <v>3413.2449931977089</v>
      </c>
      <c r="AG43" s="2">
        <f t="shared" si="30"/>
        <v>5629.4264683728652</v>
      </c>
      <c r="AH43" s="2">
        <f t="shared" si="30"/>
        <v>3891.0424803014716</v>
      </c>
      <c r="AI43" s="2">
        <f t="shared" si="30"/>
        <v>2908.2657463330452</v>
      </c>
      <c r="AJ43" s="2">
        <f t="shared" si="30"/>
        <v>5319.1921397379901</v>
      </c>
      <c r="AK43" s="2">
        <f t="shared" si="30"/>
        <v>8640.5269730269738</v>
      </c>
      <c r="AL43" s="2">
        <f t="shared" si="30"/>
        <v>1900.507053394859</v>
      </c>
      <c r="AM43" s="2">
        <f t="shared" si="30"/>
        <v>3380.6473768814849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2605.5877748085973</v>
      </c>
      <c r="AQ43" s="13">
        <f t="shared" ref="AQ43" si="43">IFERROR(M43/AB43, "N.A.")</f>
        <v>5556.7575894640831</v>
      </c>
      <c r="AR43" s="14">
        <f t="shared" ref="AR43" si="44">IFERROR(N43/AC43, "N.A.")</f>
        <v>4142.9265290895173</v>
      </c>
    </row>
    <row r="44" spans="1:44" ht="15" customHeight="1" thickBot="1" x14ac:dyDescent="0.3">
      <c r="A44" s="5" t="s">
        <v>0</v>
      </c>
      <c r="B44" s="24">
        <f>B43+C43</f>
        <v>888402520.00000012</v>
      </c>
      <c r="C44" s="26"/>
      <c r="D44" s="24">
        <f>D43+E43</f>
        <v>29457265.999999993</v>
      </c>
      <c r="E44" s="26"/>
      <c r="F44" s="24">
        <f>F43+G43</f>
        <v>41905240</v>
      </c>
      <c r="G44" s="26"/>
      <c r="H44" s="24">
        <f>H43+I43</f>
        <v>95210500.00000003</v>
      </c>
      <c r="I44" s="26"/>
      <c r="J44" s="24">
        <f>J43+K43</f>
        <v>0</v>
      </c>
      <c r="K44" s="26"/>
      <c r="L44" s="24">
        <f>L43+M43</f>
        <v>1054975526.0000001</v>
      </c>
      <c r="M44" s="25"/>
      <c r="N44" s="18">
        <f>B44+D44+F44+H44+J44</f>
        <v>1054975526.0000001</v>
      </c>
      <c r="P44" s="5" t="s">
        <v>0</v>
      </c>
      <c r="Q44" s="24">
        <f>Q43+R43</f>
        <v>182700</v>
      </c>
      <c r="R44" s="26"/>
      <c r="S44" s="24">
        <f>S43+T43</f>
        <v>8156</v>
      </c>
      <c r="T44" s="26"/>
      <c r="U44" s="24">
        <f>U43+V43</f>
        <v>5378</v>
      </c>
      <c r="V44" s="26"/>
      <c r="W44" s="24">
        <f>W43+X43</f>
        <v>44768</v>
      </c>
      <c r="X44" s="26"/>
      <c r="Y44" s="24">
        <f>Y43+Z43</f>
        <v>13643</v>
      </c>
      <c r="Z44" s="26"/>
      <c r="AA44" s="24">
        <f>AA43+AB43</f>
        <v>254645</v>
      </c>
      <c r="AB44" s="25"/>
      <c r="AC44" s="18">
        <f>Q44+S44+U44+W44+Y44</f>
        <v>254645</v>
      </c>
      <c r="AE44" s="5" t="s">
        <v>0</v>
      </c>
      <c r="AF44" s="27">
        <f>IFERROR(B44/Q44,"N.A.")</f>
        <v>4862.6301039956215</v>
      </c>
      <c r="AG44" s="28"/>
      <c r="AH44" s="27">
        <f>IFERROR(D44/S44,"N.A.")</f>
        <v>3611.7295242766054</v>
      </c>
      <c r="AI44" s="28"/>
      <c r="AJ44" s="27">
        <f>IFERROR(F44/U44,"N.A.")</f>
        <v>7791.9747117887691</v>
      </c>
      <c r="AK44" s="28"/>
      <c r="AL44" s="27">
        <f>IFERROR(H44/W44,"N.A.")</f>
        <v>2126.7534846318804</v>
      </c>
      <c r="AM44" s="28"/>
      <c r="AN44" s="27">
        <f>IFERROR(J44/Y44,"N.A.")</f>
        <v>0</v>
      </c>
      <c r="AO44" s="28"/>
      <c r="AP44" s="27">
        <f>IFERROR(L44/AA44,"N.A.")</f>
        <v>4142.9265290895173</v>
      </c>
      <c r="AQ44" s="28"/>
      <c r="AR44" s="16">
        <f>IFERROR(N44/AC44, "N.A.")</f>
        <v>4142.9265290895173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4515000</v>
      </c>
      <c r="C15" s="2"/>
      <c r="D15" s="2">
        <v>202530</v>
      </c>
      <c r="E15" s="2"/>
      <c r="F15" s="2">
        <v>4257000.0000000009</v>
      </c>
      <c r="G15" s="2"/>
      <c r="H15" s="2">
        <v>8098787</v>
      </c>
      <c r="I15" s="2"/>
      <c r="J15" s="2">
        <v>0</v>
      </c>
      <c r="K15" s="2"/>
      <c r="L15" s="1">
        <f>B15+D15+F15+H15+J15</f>
        <v>17073317</v>
      </c>
      <c r="M15" s="13">
        <f>C15+E15+G15+I15+K15</f>
        <v>0</v>
      </c>
      <c r="N15" s="14">
        <f>L15+M15</f>
        <v>17073317</v>
      </c>
      <c r="P15" s="3" t="s">
        <v>12</v>
      </c>
      <c r="Q15" s="2">
        <v>1270</v>
      </c>
      <c r="R15" s="2">
        <v>0</v>
      </c>
      <c r="S15" s="2">
        <v>157</v>
      </c>
      <c r="T15" s="2">
        <v>0</v>
      </c>
      <c r="U15" s="2">
        <v>568</v>
      </c>
      <c r="V15" s="2">
        <v>0</v>
      </c>
      <c r="W15" s="2">
        <v>4557</v>
      </c>
      <c r="X15" s="2">
        <v>0</v>
      </c>
      <c r="Y15" s="2">
        <v>1488</v>
      </c>
      <c r="Z15" s="2">
        <v>0</v>
      </c>
      <c r="AA15" s="1">
        <f>Q15+S15+U15+W15+Y15</f>
        <v>8040</v>
      </c>
      <c r="AB15" s="13">
        <f>R15+T15+V15+X15+Z15</f>
        <v>0</v>
      </c>
      <c r="AC15" s="14">
        <f>AA15+AB15</f>
        <v>8040</v>
      </c>
      <c r="AE15" s="3" t="s">
        <v>12</v>
      </c>
      <c r="AF15" s="2">
        <f>IFERROR(B15/Q15, "N.A.")</f>
        <v>3555.1181102362207</v>
      </c>
      <c r="AG15" s="2" t="str">
        <f t="shared" ref="AG15:AR19" si="0">IFERROR(C15/R15, "N.A.")</f>
        <v>N.A.</v>
      </c>
      <c r="AH15" s="2">
        <f t="shared" si="0"/>
        <v>1290</v>
      </c>
      <c r="AI15" s="2" t="str">
        <f t="shared" si="0"/>
        <v>N.A.</v>
      </c>
      <c r="AJ15" s="2">
        <f t="shared" si="0"/>
        <v>7494.7183098591568</v>
      </c>
      <c r="AK15" s="2" t="str">
        <f t="shared" si="0"/>
        <v>N.A.</v>
      </c>
      <c r="AL15" s="2">
        <f t="shared" si="0"/>
        <v>1777.2190037305245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2123.5468905472635</v>
      </c>
      <c r="AQ15" s="13" t="str">
        <f t="shared" si="0"/>
        <v>N.A.</v>
      </c>
      <c r="AR15" s="14">
        <f t="shared" si="0"/>
        <v>2123.5468905472635</v>
      </c>
    </row>
    <row r="16" spans="1:44" ht="15" customHeight="1" thickBot="1" x14ac:dyDescent="0.3">
      <c r="A16" s="3" t="s">
        <v>13</v>
      </c>
      <c r="B16" s="2">
        <v>2591610.0000000005</v>
      </c>
      <c r="C16" s="2">
        <v>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2591610.0000000005</v>
      </c>
      <c r="M16" s="13">
        <f t="shared" si="1"/>
        <v>0</v>
      </c>
      <c r="N16" s="14">
        <f t="shared" ref="N16:N18" si="2">L16+M16</f>
        <v>2591610.0000000005</v>
      </c>
      <c r="P16" s="3" t="s">
        <v>13</v>
      </c>
      <c r="Q16" s="2">
        <v>1269</v>
      </c>
      <c r="R16" s="2">
        <v>196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1269</v>
      </c>
      <c r="AB16" s="13">
        <f t="shared" si="3"/>
        <v>196</v>
      </c>
      <c r="AC16" s="14">
        <f t="shared" ref="AC16:AC18" si="4">AA16+AB16</f>
        <v>1465</v>
      </c>
      <c r="AE16" s="3" t="s">
        <v>13</v>
      </c>
      <c r="AF16" s="2">
        <f t="shared" ref="AF16:AF19" si="5">IFERROR(B16/Q16, "N.A.")</f>
        <v>2042.2458628841612</v>
      </c>
      <c r="AG16" s="2">
        <f t="shared" si="0"/>
        <v>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2042.2458628841612</v>
      </c>
      <c r="AQ16" s="13">
        <f t="shared" si="0"/>
        <v>0</v>
      </c>
      <c r="AR16" s="14">
        <f t="shared" si="0"/>
        <v>1769.0170648464166</v>
      </c>
    </row>
    <row r="17" spans="1:44" ht="15" customHeight="1" thickBot="1" x14ac:dyDescent="0.3">
      <c r="A17" s="3" t="s">
        <v>14</v>
      </c>
      <c r="B17" s="2">
        <v>12237575.999999996</v>
      </c>
      <c r="C17" s="2">
        <v>45403579.999999993</v>
      </c>
      <c r="D17" s="2">
        <v>6377000</v>
      </c>
      <c r="E17" s="2"/>
      <c r="F17" s="2"/>
      <c r="G17" s="2"/>
      <c r="H17" s="2"/>
      <c r="I17" s="2">
        <v>1236430</v>
      </c>
      <c r="J17" s="2">
        <v>0</v>
      </c>
      <c r="K17" s="2"/>
      <c r="L17" s="1">
        <f t="shared" si="1"/>
        <v>18614575.999999996</v>
      </c>
      <c r="M17" s="13">
        <f t="shared" si="1"/>
        <v>46640009.999999993</v>
      </c>
      <c r="N17" s="14">
        <f t="shared" si="2"/>
        <v>65254585.999999985</v>
      </c>
      <c r="P17" s="3" t="s">
        <v>14</v>
      </c>
      <c r="Q17" s="2">
        <v>3723</v>
      </c>
      <c r="R17" s="2">
        <v>6947</v>
      </c>
      <c r="S17" s="2">
        <v>371</v>
      </c>
      <c r="T17" s="2">
        <v>0</v>
      </c>
      <c r="U17" s="2">
        <v>0</v>
      </c>
      <c r="V17" s="2">
        <v>0</v>
      </c>
      <c r="W17" s="2">
        <v>0</v>
      </c>
      <c r="X17" s="2">
        <v>566</v>
      </c>
      <c r="Y17" s="2">
        <v>913</v>
      </c>
      <c r="Z17" s="2">
        <v>0</v>
      </c>
      <c r="AA17" s="1">
        <f t="shared" si="3"/>
        <v>5007</v>
      </c>
      <c r="AB17" s="13">
        <f t="shared" si="3"/>
        <v>7513</v>
      </c>
      <c r="AC17" s="14">
        <f t="shared" si="4"/>
        <v>12520</v>
      </c>
      <c r="AE17" s="3" t="s">
        <v>14</v>
      </c>
      <c r="AF17" s="2">
        <f t="shared" si="5"/>
        <v>3287.0201450443183</v>
      </c>
      <c r="AG17" s="2">
        <f t="shared" si="0"/>
        <v>6535.7103785806812</v>
      </c>
      <c r="AH17" s="2">
        <f t="shared" si="0"/>
        <v>17188.67924528302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2184.5053003533567</v>
      </c>
      <c r="AN17" s="2">
        <f t="shared" si="0"/>
        <v>0</v>
      </c>
      <c r="AO17" s="2" t="str">
        <f t="shared" si="0"/>
        <v>N.A.</v>
      </c>
      <c r="AP17" s="15">
        <f t="shared" si="0"/>
        <v>3717.7104054323941</v>
      </c>
      <c r="AQ17" s="13">
        <f t="shared" si="0"/>
        <v>6207.9076267802466</v>
      </c>
      <c r="AR17" s="14">
        <f t="shared" si="0"/>
        <v>5212.0276357827461</v>
      </c>
    </row>
    <row r="18" spans="1:44" ht="15" customHeight="1" thickBot="1" x14ac:dyDescent="0.3">
      <c r="A18" s="3" t="s">
        <v>15</v>
      </c>
      <c r="B18" s="2">
        <v>5782308</v>
      </c>
      <c r="C18" s="2">
        <v>978250</v>
      </c>
      <c r="D18" s="2"/>
      <c r="E18" s="2"/>
      <c r="F18" s="2"/>
      <c r="G18" s="2">
        <v>215000.00000000003</v>
      </c>
      <c r="H18" s="2">
        <v>1283977.0000000007</v>
      </c>
      <c r="I18" s="2"/>
      <c r="J18" s="2">
        <v>0</v>
      </c>
      <c r="K18" s="2"/>
      <c r="L18" s="1">
        <f t="shared" si="1"/>
        <v>7066285.0000000009</v>
      </c>
      <c r="M18" s="13">
        <f t="shared" si="1"/>
        <v>1193250</v>
      </c>
      <c r="N18" s="14">
        <f t="shared" si="2"/>
        <v>8259535.0000000009</v>
      </c>
      <c r="P18" s="3" t="s">
        <v>15</v>
      </c>
      <c r="Q18" s="2">
        <v>2014</v>
      </c>
      <c r="R18" s="2">
        <v>350</v>
      </c>
      <c r="S18" s="2">
        <v>0</v>
      </c>
      <c r="T18" s="2">
        <v>0</v>
      </c>
      <c r="U18" s="2">
        <v>0</v>
      </c>
      <c r="V18" s="2">
        <v>501</v>
      </c>
      <c r="W18" s="2">
        <v>10263</v>
      </c>
      <c r="X18" s="2">
        <v>0</v>
      </c>
      <c r="Y18" s="2">
        <v>5991</v>
      </c>
      <c r="Z18" s="2">
        <v>0</v>
      </c>
      <c r="AA18" s="1">
        <f t="shared" si="3"/>
        <v>18268</v>
      </c>
      <c r="AB18" s="13">
        <f t="shared" si="3"/>
        <v>851</v>
      </c>
      <c r="AC18" s="17">
        <f t="shared" si="4"/>
        <v>19119</v>
      </c>
      <c r="AE18" s="3" t="s">
        <v>15</v>
      </c>
      <c r="AF18" s="2">
        <f t="shared" si="5"/>
        <v>2871.0566037735848</v>
      </c>
      <c r="AG18" s="2">
        <f t="shared" si="0"/>
        <v>2795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429.14171656686631</v>
      </c>
      <c r="AL18" s="2">
        <f t="shared" si="0"/>
        <v>125.10737601091306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386.81218524195322</v>
      </c>
      <c r="AQ18" s="13">
        <f t="shared" si="0"/>
        <v>1402.1739130434783</v>
      </c>
      <c r="AR18" s="14">
        <f t="shared" si="0"/>
        <v>432.00664260683095</v>
      </c>
    </row>
    <row r="19" spans="1:44" ht="15" customHeight="1" thickBot="1" x14ac:dyDescent="0.3">
      <c r="A19" s="4" t="s">
        <v>16</v>
      </c>
      <c r="B19" s="2">
        <v>25126494</v>
      </c>
      <c r="C19" s="2">
        <v>46381830</v>
      </c>
      <c r="D19" s="2">
        <v>6579530</v>
      </c>
      <c r="E19" s="2"/>
      <c r="F19" s="2">
        <v>4257000.0000000009</v>
      </c>
      <c r="G19" s="2">
        <v>215000.00000000003</v>
      </c>
      <c r="H19" s="2">
        <v>9382763.9999999981</v>
      </c>
      <c r="I19" s="2">
        <v>1236430</v>
      </c>
      <c r="J19" s="2">
        <v>0</v>
      </c>
      <c r="K19" s="2"/>
      <c r="L19" s="1">
        <f t="shared" ref="L19" si="6">B19+D19+F19+H19+J19</f>
        <v>45345788</v>
      </c>
      <c r="M19" s="13">
        <f t="shared" ref="M19" si="7">C19+E19+G19+I19+K19</f>
        <v>47833260</v>
      </c>
      <c r="N19" s="17">
        <f t="shared" ref="N19" si="8">L19+M19</f>
        <v>93179048</v>
      </c>
      <c r="P19" s="4" t="s">
        <v>16</v>
      </c>
      <c r="Q19" s="2">
        <v>8276</v>
      </c>
      <c r="R19" s="2">
        <v>7493</v>
      </c>
      <c r="S19" s="2">
        <v>528</v>
      </c>
      <c r="T19" s="2">
        <v>0</v>
      </c>
      <c r="U19" s="2">
        <v>568</v>
      </c>
      <c r="V19" s="2">
        <v>501</v>
      </c>
      <c r="W19" s="2">
        <v>14820</v>
      </c>
      <c r="X19" s="2">
        <v>566</v>
      </c>
      <c r="Y19" s="2">
        <v>8392</v>
      </c>
      <c r="Z19" s="2">
        <v>0</v>
      </c>
      <c r="AA19" s="1">
        <f t="shared" ref="AA19" si="9">Q19+S19+U19+W19+Y19</f>
        <v>32584</v>
      </c>
      <c r="AB19" s="13">
        <f t="shared" ref="AB19" si="10">R19+T19+V19+X19+Z19</f>
        <v>8560</v>
      </c>
      <c r="AC19" s="14">
        <f t="shared" ref="AC19" si="11">AA19+AB19</f>
        <v>41144</v>
      </c>
      <c r="AE19" s="4" t="s">
        <v>16</v>
      </c>
      <c r="AF19" s="2">
        <f t="shared" si="5"/>
        <v>3036.0674238762685</v>
      </c>
      <c r="AG19" s="2">
        <f t="shared" si="0"/>
        <v>6190.0213532630451</v>
      </c>
      <c r="AH19" s="2">
        <f t="shared" si="0"/>
        <v>12461.23106060606</v>
      </c>
      <c r="AI19" s="2" t="str">
        <f t="shared" si="0"/>
        <v>N.A.</v>
      </c>
      <c r="AJ19" s="2">
        <f t="shared" si="0"/>
        <v>7494.7183098591568</v>
      </c>
      <c r="AK19" s="2">
        <f t="shared" si="0"/>
        <v>429.14171656686631</v>
      </c>
      <c r="AL19" s="2">
        <f t="shared" si="0"/>
        <v>633.11497975708494</v>
      </c>
      <c r="AM19" s="2">
        <f t="shared" si="0"/>
        <v>2184.5053003533567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1391.6581144119814</v>
      </c>
      <c r="AQ19" s="13">
        <f t="shared" ref="AQ19" si="13">IFERROR(M19/AB19, "N.A.")</f>
        <v>5587.9976635514022</v>
      </c>
      <c r="AR19" s="14">
        <f t="shared" ref="AR19" si="14">IFERROR(N19/AC19, "N.A.")</f>
        <v>2264.7056192883533</v>
      </c>
    </row>
    <row r="20" spans="1:44" ht="15" customHeight="1" thickBot="1" x14ac:dyDescent="0.3">
      <c r="A20" s="5" t="s">
        <v>0</v>
      </c>
      <c r="B20" s="24">
        <f>B19+C19</f>
        <v>71508324</v>
      </c>
      <c r="C20" s="26"/>
      <c r="D20" s="24">
        <f>D19+E19</f>
        <v>6579530</v>
      </c>
      <c r="E20" s="26"/>
      <c r="F20" s="24">
        <f>F19+G19</f>
        <v>4472000.0000000009</v>
      </c>
      <c r="G20" s="26"/>
      <c r="H20" s="24">
        <f>H19+I19</f>
        <v>10619193.999999998</v>
      </c>
      <c r="I20" s="26"/>
      <c r="J20" s="24">
        <f>J19+K19</f>
        <v>0</v>
      </c>
      <c r="K20" s="26"/>
      <c r="L20" s="24">
        <f>L19+M19</f>
        <v>93179048</v>
      </c>
      <c r="M20" s="25"/>
      <c r="N20" s="18">
        <f>B20+D20+F20+H20+J20</f>
        <v>93179048</v>
      </c>
      <c r="P20" s="5" t="s">
        <v>0</v>
      </c>
      <c r="Q20" s="24">
        <f>Q19+R19</f>
        <v>15769</v>
      </c>
      <c r="R20" s="26"/>
      <c r="S20" s="24">
        <f>S19+T19</f>
        <v>528</v>
      </c>
      <c r="T20" s="26"/>
      <c r="U20" s="24">
        <f>U19+V19</f>
        <v>1069</v>
      </c>
      <c r="V20" s="26"/>
      <c r="W20" s="24">
        <f>W19+X19</f>
        <v>15386</v>
      </c>
      <c r="X20" s="26"/>
      <c r="Y20" s="24">
        <f>Y19+Z19</f>
        <v>8392</v>
      </c>
      <c r="Z20" s="26"/>
      <c r="AA20" s="24">
        <f>AA19+AB19</f>
        <v>41144</v>
      </c>
      <c r="AB20" s="26"/>
      <c r="AC20" s="19">
        <f>Q20+S20+U20+W20+Y20</f>
        <v>41144</v>
      </c>
      <c r="AE20" s="5" t="s">
        <v>0</v>
      </c>
      <c r="AF20" s="27">
        <f>IFERROR(B20/Q20,"N.A.")</f>
        <v>4534.7405669351256</v>
      </c>
      <c r="AG20" s="28"/>
      <c r="AH20" s="27">
        <f>IFERROR(D20/S20,"N.A.")</f>
        <v>12461.23106060606</v>
      </c>
      <c r="AI20" s="28"/>
      <c r="AJ20" s="27">
        <f>IFERROR(F20/U20,"N.A.")</f>
        <v>4183.3489242282512</v>
      </c>
      <c r="AK20" s="28"/>
      <c r="AL20" s="27">
        <f>IFERROR(H20/W20,"N.A.")</f>
        <v>690.18549330560234</v>
      </c>
      <c r="AM20" s="28"/>
      <c r="AN20" s="27">
        <f>IFERROR(J20/Y20,"N.A.")</f>
        <v>0</v>
      </c>
      <c r="AO20" s="28"/>
      <c r="AP20" s="27">
        <f>IFERROR(L20/AA20,"N.A.")</f>
        <v>2264.7056192883533</v>
      </c>
      <c r="AQ20" s="28"/>
      <c r="AR20" s="16">
        <f>IFERROR(N20/AC20, "N.A.")</f>
        <v>2264.7056192883533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4515000</v>
      </c>
      <c r="C27" s="2"/>
      <c r="D27" s="2">
        <v>202530</v>
      </c>
      <c r="E27" s="2"/>
      <c r="F27" s="2">
        <v>4257000.0000000009</v>
      </c>
      <c r="G27" s="2"/>
      <c r="H27" s="2">
        <v>2994714.0000000005</v>
      </c>
      <c r="I27" s="2"/>
      <c r="J27" s="2">
        <v>0</v>
      </c>
      <c r="K27" s="2"/>
      <c r="L27" s="1">
        <f>B27+D27+F27+H27+J27</f>
        <v>11969244</v>
      </c>
      <c r="M27" s="13">
        <f>C27+E27+G27+I27+K27</f>
        <v>0</v>
      </c>
      <c r="N27" s="14">
        <f>L27+M27</f>
        <v>11969244</v>
      </c>
      <c r="P27" s="3" t="s">
        <v>12</v>
      </c>
      <c r="Q27" s="2">
        <v>1270</v>
      </c>
      <c r="R27" s="2">
        <v>0</v>
      </c>
      <c r="S27" s="2">
        <v>157</v>
      </c>
      <c r="T27" s="2">
        <v>0</v>
      </c>
      <c r="U27" s="2">
        <v>568</v>
      </c>
      <c r="V27" s="2">
        <v>0</v>
      </c>
      <c r="W27" s="2">
        <v>1640</v>
      </c>
      <c r="X27" s="2">
        <v>0</v>
      </c>
      <c r="Y27" s="2">
        <v>347</v>
      </c>
      <c r="Z27" s="2">
        <v>0</v>
      </c>
      <c r="AA27" s="1">
        <f>Q27+S27+U27+W27+Y27</f>
        <v>3982</v>
      </c>
      <c r="AB27" s="13">
        <f>R27+T27+V27+X27+Z27</f>
        <v>0</v>
      </c>
      <c r="AC27" s="14">
        <f>AA27+AB27</f>
        <v>3982</v>
      </c>
      <c r="AE27" s="3" t="s">
        <v>12</v>
      </c>
      <c r="AF27" s="2">
        <f>IFERROR(B27/Q27, "N.A.")</f>
        <v>3555.1181102362207</v>
      </c>
      <c r="AG27" s="2" t="str">
        <f t="shared" ref="AG27:AR31" si="15">IFERROR(C27/R27, "N.A.")</f>
        <v>N.A.</v>
      </c>
      <c r="AH27" s="2">
        <f t="shared" si="15"/>
        <v>1290</v>
      </c>
      <c r="AI27" s="2" t="str">
        <f t="shared" si="15"/>
        <v>N.A.</v>
      </c>
      <c r="AJ27" s="2">
        <f t="shared" si="15"/>
        <v>7494.7183098591568</v>
      </c>
      <c r="AK27" s="2" t="str">
        <f t="shared" si="15"/>
        <v>N.A.</v>
      </c>
      <c r="AL27" s="2">
        <f t="shared" si="15"/>
        <v>1826.0451219512197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3005.8372677046709</v>
      </c>
      <c r="AQ27" s="13" t="str">
        <f t="shared" si="15"/>
        <v>N.A.</v>
      </c>
      <c r="AR27" s="14">
        <f t="shared" si="15"/>
        <v>3005.8372677046709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8909346</v>
      </c>
      <c r="C29" s="2">
        <v>36218660</v>
      </c>
      <c r="D29" s="2">
        <v>6272000</v>
      </c>
      <c r="E29" s="2"/>
      <c r="F29" s="2"/>
      <c r="G29" s="2"/>
      <c r="H29" s="2"/>
      <c r="I29" s="2"/>
      <c r="J29" s="2">
        <v>0</v>
      </c>
      <c r="K29" s="2"/>
      <c r="L29" s="1">
        <f t="shared" si="16"/>
        <v>15181346</v>
      </c>
      <c r="M29" s="13">
        <f t="shared" si="16"/>
        <v>36218660</v>
      </c>
      <c r="N29" s="14">
        <f t="shared" si="17"/>
        <v>51400006</v>
      </c>
      <c r="P29" s="3" t="s">
        <v>14</v>
      </c>
      <c r="Q29" s="2">
        <v>2368</v>
      </c>
      <c r="R29" s="2">
        <v>5288</v>
      </c>
      <c r="S29" s="2">
        <v>196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172</v>
      </c>
      <c r="Z29" s="2">
        <v>0</v>
      </c>
      <c r="AA29" s="1">
        <f t="shared" si="18"/>
        <v>2736</v>
      </c>
      <c r="AB29" s="13">
        <f t="shared" si="18"/>
        <v>5288</v>
      </c>
      <c r="AC29" s="14">
        <f t="shared" si="19"/>
        <v>8024</v>
      </c>
      <c r="AE29" s="3" t="s">
        <v>14</v>
      </c>
      <c r="AF29" s="2">
        <f t="shared" si="20"/>
        <v>3762.3927364864867</v>
      </c>
      <c r="AG29" s="2">
        <f t="shared" si="15"/>
        <v>6849.2170953101358</v>
      </c>
      <c r="AH29" s="2">
        <f t="shared" si="15"/>
        <v>32000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>
        <f t="shared" si="15"/>
        <v>0</v>
      </c>
      <c r="AO29" s="2" t="str">
        <f t="shared" si="15"/>
        <v>N.A.</v>
      </c>
      <c r="AP29" s="15">
        <f t="shared" si="15"/>
        <v>5548.7375730994154</v>
      </c>
      <c r="AQ29" s="13">
        <f t="shared" si="15"/>
        <v>6849.2170953101358</v>
      </c>
      <c r="AR29" s="14">
        <f t="shared" si="15"/>
        <v>6405.7833998005981</v>
      </c>
    </row>
    <row r="30" spans="1:44" ht="15" customHeight="1" thickBot="1" x14ac:dyDescent="0.3">
      <c r="A30" s="3" t="s">
        <v>15</v>
      </c>
      <c r="B30" s="2">
        <v>5782308</v>
      </c>
      <c r="C30" s="2">
        <v>978250</v>
      </c>
      <c r="D30" s="2"/>
      <c r="E30" s="2"/>
      <c r="F30" s="2"/>
      <c r="G30" s="2">
        <v>215000.00000000003</v>
      </c>
      <c r="H30" s="2">
        <v>1246352.0000000005</v>
      </c>
      <c r="I30" s="2"/>
      <c r="J30" s="2">
        <v>0</v>
      </c>
      <c r="K30" s="2"/>
      <c r="L30" s="1">
        <f t="shared" si="16"/>
        <v>7028660</v>
      </c>
      <c r="M30" s="13">
        <f t="shared" si="16"/>
        <v>1193250</v>
      </c>
      <c r="N30" s="14">
        <f t="shared" si="17"/>
        <v>8221910</v>
      </c>
      <c r="P30" s="3" t="s">
        <v>15</v>
      </c>
      <c r="Q30" s="2">
        <v>2014</v>
      </c>
      <c r="R30" s="2">
        <v>350</v>
      </c>
      <c r="S30" s="2">
        <v>0</v>
      </c>
      <c r="T30" s="2">
        <v>0</v>
      </c>
      <c r="U30" s="2">
        <v>0</v>
      </c>
      <c r="V30" s="2">
        <v>501</v>
      </c>
      <c r="W30" s="2">
        <v>9927</v>
      </c>
      <c r="X30" s="2">
        <v>0</v>
      </c>
      <c r="Y30" s="2">
        <v>5830</v>
      </c>
      <c r="Z30" s="2">
        <v>0</v>
      </c>
      <c r="AA30" s="1">
        <f t="shared" si="18"/>
        <v>17771</v>
      </c>
      <c r="AB30" s="13">
        <f t="shared" si="18"/>
        <v>851</v>
      </c>
      <c r="AC30" s="17">
        <f t="shared" si="19"/>
        <v>18622</v>
      </c>
      <c r="AE30" s="3" t="s">
        <v>15</v>
      </c>
      <c r="AF30" s="2">
        <f t="shared" si="20"/>
        <v>2871.0566037735848</v>
      </c>
      <c r="AG30" s="2">
        <f t="shared" si="15"/>
        <v>2795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429.14171656686631</v>
      </c>
      <c r="AL30" s="2">
        <f t="shared" si="15"/>
        <v>125.55172761156447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395.51291429857633</v>
      </c>
      <c r="AQ30" s="13">
        <f t="shared" si="15"/>
        <v>1402.1739130434783</v>
      </c>
      <c r="AR30" s="14">
        <f t="shared" si="15"/>
        <v>441.51594887767158</v>
      </c>
    </row>
    <row r="31" spans="1:44" ht="15" customHeight="1" thickBot="1" x14ac:dyDescent="0.3">
      <c r="A31" s="4" t="s">
        <v>16</v>
      </c>
      <c r="B31" s="2">
        <v>19206654.000000004</v>
      </c>
      <c r="C31" s="2">
        <v>37196910</v>
      </c>
      <c r="D31" s="2">
        <v>6474530</v>
      </c>
      <c r="E31" s="2"/>
      <c r="F31" s="2">
        <v>4257000.0000000009</v>
      </c>
      <c r="G31" s="2">
        <v>215000.00000000003</v>
      </c>
      <c r="H31" s="2">
        <v>4241065.9999999991</v>
      </c>
      <c r="I31" s="2"/>
      <c r="J31" s="2">
        <v>0</v>
      </c>
      <c r="K31" s="2"/>
      <c r="L31" s="1">
        <f t="shared" ref="L31" si="21">B31+D31+F31+H31+J31</f>
        <v>34179250</v>
      </c>
      <c r="M31" s="13">
        <f t="shared" ref="M31" si="22">C31+E31+G31+I31+K31</f>
        <v>37411910</v>
      </c>
      <c r="N31" s="17">
        <f t="shared" ref="N31" si="23">L31+M31</f>
        <v>71591160</v>
      </c>
      <c r="P31" s="4" t="s">
        <v>16</v>
      </c>
      <c r="Q31" s="2">
        <v>5652</v>
      </c>
      <c r="R31" s="2">
        <v>5638</v>
      </c>
      <c r="S31" s="2">
        <v>353</v>
      </c>
      <c r="T31" s="2">
        <v>0</v>
      </c>
      <c r="U31" s="2">
        <v>568</v>
      </c>
      <c r="V31" s="2">
        <v>501</v>
      </c>
      <c r="W31" s="2">
        <v>11567</v>
      </c>
      <c r="X31" s="2">
        <v>0</v>
      </c>
      <c r="Y31" s="2">
        <v>6349</v>
      </c>
      <c r="Z31" s="2">
        <v>0</v>
      </c>
      <c r="AA31" s="1">
        <f t="shared" ref="AA31" si="24">Q31+S31+U31+W31+Y31</f>
        <v>24489</v>
      </c>
      <c r="AB31" s="13">
        <f t="shared" ref="AB31" si="25">R31+T31+V31+X31+Z31</f>
        <v>6139</v>
      </c>
      <c r="AC31" s="14">
        <f t="shared" ref="AC31" si="26">AA31+AB31</f>
        <v>30628</v>
      </c>
      <c r="AE31" s="4" t="s">
        <v>16</v>
      </c>
      <c r="AF31" s="2">
        <f t="shared" si="20"/>
        <v>3398.2048832271771</v>
      </c>
      <c r="AG31" s="2">
        <f t="shared" si="15"/>
        <v>6597.5363604114937</v>
      </c>
      <c r="AH31" s="2">
        <f t="shared" si="15"/>
        <v>18341.444759206799</v>
      </c>
      <c r="AI31" s="2" t="str">
        <f t="shared" si="15"/>
        <v>N.A.</v>
      </c>
      <c r="AJ31" s="2">
        <f t="shared" si="15"/>
        <v>7494.7183098591568</v>
      </c>
      <c r="AK31" s="2">
        <f t="shared" si="15"/>
        <v>429.14171656686631</v>
      </c>
      <c r="AL31" s="2">
        <f t="shared" si="15"/>
        <v>366.65220022477729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1395.6980685205604</v>
      </c>
      <c r="AQ31" s="13">
        <f t="shared" ref="AQ31" si="28">IFERROR(M31/AB31, "N.A.")</f>
        <v>6094.1374816745401</v>
      </c>
      <c r="AR31" s="14">
        <f t="shared" ref="AR31" si="29">IFERROR(N31/AC31, "N.A.")</f>
        <v>2337.4415567454616</v>
      </c>
    </row>
    <row r="32" spans="1:44" ht="15" customHeight="1" thickBot="1" x14ac:dyDescent="0.3">
      <c r="A32" s="5" t="s">
        <v>0</v>
      </c>
      <c r="B32" s="24">
        <f>B31+C31</f>
        <v>56403564</v>
      </c>
      <c r="C32" s="26"/>
      <c r="D32" s="24">
        <f>D31+E31</f>
        <v>6474530</v>
      </c>
      <c r="E32" s="26"/>
      <c r="F32" s="24">
        <f>F31+G31</f>
        <v>4472000.0000000009</v>
      </c>
      <c r="G32" s="26"/>
      <c r="H32" s="24">
        <f>H31+I31</f>
        <v>4241065.9999999991</v>
      </c>
      <c r="I32" s="26"/>
      <c r="J32" s="24">
        <f>J31+K31</f>
        <v>0</v>
      </c>
      <c r="K32" s="26"/>
      <c r="L32" s="24">
        <f>L31+M31</f>
        <v>71591160</v>
      </c>
      <c r="M32" s="25"/>
      <c r="N32" s="18">
        <f>B32+D32+F32+H32+J32</f>
        <v>71591160</v>
      </c>
      <c r="P32" s="5" t="s">
        <v>0</v>
      </c>
      <c r="Q32" s="24">
        <f>Q31+R31</f>
        <v>11290</v>
      </c>
      <c r="R32" s="26"/>
      <c r="S32" s="24">
        <f>S31+T31</f>
        <v>353</v>
      </c>
      <c r="T32" s="26"/>
      <c r="U32" s="24">
        <f>U31+V31</f>
        <v>1069</v>
      </c>
      <c r="V32" s="26"/>
      <c r="W32" s="24">
        <f>W31+X31</f>
        <v>11567</v>
      </c>
      <c r="X32" s="26"/>
      <c r="Y32" s="24">
        <f>Y31+Z31</f>
        <v>6349</v>
      </c>
      <c r="Z32" s="26"/>
      <c r="AA32" s="24">
        <f>AA31+AB31</f>
        <v>30628</v>
      </c>
      <c r="AB32" s="26"/>
      <c r="AC32" s="19">
        <f>Q32+S32+U32+W32+Y32</f>
        <v>30628</v>
      </c>
      <c r="AE32" s="5" t="s">
        <v>0</v>
      </c>
      <c r="AF32" s="27">
        <f>IFERROR(B32/Q32,"N.A.")</f>
        <v>4995.8869796279896</v>
      </c>
      <c r="AG32" s="28"/>
      <c r="AH32" s="27">
        <f>IFERROR(D32/S32,"N.A.")</f>
        <v>18341.444759206799</v>
      </c>
      <c r="AI32" s="28"/>
      <c r="AJ32" s="27">
        <f>IFERROR(F32/U32,"N.A.")</f>
        <v>4183.3489242282512</v>
      </c>
      <c r="AK32" s="28"/>
      <c r="AL32" s="27">
        <f>IFERROR(H32/W32,"N.A.")</f>
        <v>366.65220022477729</v>
      </c>
      <c r="AM32" s="28"/>
      <c r="AN32" s="27">
        <f>IFERROR(J32/Y32,"N.A.")</f>
        <v>0</v>
      </c>
      <c r="AO32" s="28"/>
      <c r="AP32" s="27">
        <f>IFERROR(L32/AA32,"N.A.")</f>
        <v>2337.4415567454616</v>
      </c>
      <c r="AQ32" s="28"/>
      <c r="AR32" s="16">
        <f>IFERROR(N32/AC32, "N.A.")</f>
        <v>2337.4415567454616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5104073</v>
      </c>
      <c r="I39" s="2"/>
      <c r="J39" s="2">
        <v>0</v>
      </c>
      <c r="K39" s="2"/>
      <c r="L39" s="1">
        <f>B39+D39+F39+H39+J39</f>
        <v>5104073</v>
      </c>
      <c r="M39" s="13">
        <f>C39+E39+G39+I39+K39</f>
        <v>0</v>
      </c>
      <c r="N39" s="14">
        <f>L39+M39</f>
        <v>5104073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2917</v>
      </c>
      <c r="X39" s="2">
        <v>0</v>
      </c>
      <c r="Y39" s="2">
        <v>1141</v>
      </c>
      <c r="Z39" s="2">
        <v>0</v>
      </c>
      <c r="AA39" s="1">
        <f>Q39+S39+U39+W39+Y39</f>
        <v>4058</v>
      </c>
      <c r="AB39" s="13">
        <f>R39+T39+V39+X39+Z39</f>
        <v>0</v>
      </c>
      <c r="AC39" s="14">
        <f>AA39+AB39</f>
        <v>4058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1749.7679122386014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1257.7804337111877</v>
      </c>
      <c r="AQ39" s="13" t="str">
        <f t="shared" si="30"/>
        <v>N.A.</v>
      </c>
      <c r="AR39" s="14">
        <f t="shared" si="30"/>
        <v>1257.7804337111877</v>
      </c>
    </row>
    <row r="40" spans="1:44" ht="15" customHeight="1" thickBot="1" x14ac:dyDescent="0.3">
      <c r="A40" s="3" t="s">
        <v>13</v>
      </c>
      <c r="B40" s="2">
        <v>2591610.0000000005</v>
      </c>
      <c r="C40" s="2">
        <v>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2591610.0000000005</v>
      </c>
      <c r="M40" s="13">
        <f t="shared" si="31"/>
        <v>0</v>
      </c>
      <c r="N40" s="14">
        <f t="shared" ref="N40:N42" si="32">L40+M40</f>
        <v>2591610.0000000005</v>
      </c>
      <c r="P40" s="3" t="s">
        <v>13</v>
      </c>
      <c r="Q40" s="2">
        <v>1269</v>
      </c>
      <c r="R40" s="2">
        <v>196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1269</v>
      </c>
      <c r="AB40" s="13">
        <f t="shared" si="33"/>
        <v>196</v>
      </c>
      <c r="AC40" s="14">
        <f t="shared" ref="AC40:AC42" si="34">AA40+AB40</f>
        <v>1465</v>
      </c>
      <c r="AE40" s="3" t="s">
        <v>13</v>
      </c>
      <c r="AF40" s="2">
        <f t="shared" ref="AF40:AF43" si="35">IFERROR(B40/Q40, "N.A.")</f>
        <v>2042.2458628841612</v>
      </c>
      <c r="AG40" s="2">
        <f t="shared" si="30"/>
        <v>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2042.2458628841612</v>
      </c>
      <c r="AQ40" s="13">
        <f t="shared" si="30"/>
        <v>0</v>
      </c>
      <c r="AR40" s="14">
        <f t="shared" si="30"/>
        <v>1769.0170648464166</v>
      </c>
    </row>
    <row r="41" spans="1:44" ht="15" customHeight="1" thickBot="1" x14ac:dyDescent="0.3">
      <c r="A41" s="3" t="s">
        <v>14</v>
      </c>
      <c r="B41" s="2">
        <v>3328230</v>
      </c>
      <c r="C41" s="2">
        <v>9184919.9999999981</v>
      </c>
      <c r="D41" s="2">
        <v>105000</v>
      </c>
      <c r="E41" s="2"/>
      <c r="F41" s="2"/>
      <c r="G41" s="2"/>
      <c r="H41" s="2"/>
      <c r="I41" s="2">
        <v>1236430</v>
      </c>
      <c r="J41" s="2">
        <v>0</v>
      </c>
      <c r="K41" s="2"/>
      <c r="L41" s="1">
        <f t="shared" si="31"/>
        <v>3433230</v>
      </c>
      <c r="M41" s="13">
        <f t="shared" si="31"/>
        <v>10421349.999999998</v>
      </c>
      <c r="N41" s="14">
        <f t="shared" si="32"/>
        <v>13854579.999999998</v>
      </c>
      <c r="P41" s="3" t="s">
        <v>14</v>
      </c>
      <c r="Q41" s="2">
        <v>1355</v>
      </c>
      <c r="R41" s="2">
        <v>1659</v>
      </c>
      <c r="S41" s="2">
        <v>175</v>
      </c>
      <c r="T41" s="2">
        <v>0</v>
      </c>
      <c r="U41" s="2">
        <v>0</v>
      </c>
      <c r="V41" s="2">
        <v>0</v>
      </c>
      <c r="W41" s="2">
        <v>0</v>
      </c>
      <c r="X41" s="2">
        <v>566</v>
      </c>
      <c r="Y41" s="2">
        <v>741</v>
      </c>
      <c r="Z41" s="2">
        <v>0</v>
      </c>
      <c r="AA41" s="1">
        <f t="shared" si="33"/>
        <v>2271</v>
      </c>
      <c r="AB41" s="13">
        <f t="shared" si="33"/>
        <v>2225</v>
      </c>
      <c r="AC41" s="14">
        <f t="shared" si="34"/>
        <v>4496</v>
      </c>
      <c r="AE41" s="3" t="s">
        <v>14</v>
      </c>
      <c r="AF41" s="2">
        <f t="shared" si="35"/>
        <v>2456.2583025830259</v>
      </c>
      <c r="AG41" s="2">
        <f t="shared" si="30"/>
        <v>5536.4195298372506</v>
      </c>
      <c r="AH41" s="2">
        <f t="shared" si="30"/>
        <v>600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2184.5053003533567</v>
      </c>
      <c r="AN41" s="2">
        <f t="shared" si="30"/>
        <v>0</v>
      </c>
      <c r="AO41" s="2" t="str">
        <f t="shared" si="30"/>
        <v>N.A.</v>
      </c>
      <c r="AP41" s="15">
        <f t="shared" si="30"/>
        <v>1511.770145310436</v>
      </c>
      <c r="AQ41" s="13">
        <f t="shared" si="30"/>
        <v>4683.7528089887628</v>
      </c>
      <c r="AR41" s="14">
        <f t="shared" si="30"/>
        <v>3081.5346975088964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37625</v>
      </c>
      <c r="I42" s="2"/>
      <c r="J42" s="2">
        <v>0</v>
      </c>
      <c r="K42" s="2"/>
      <c r="L42" s="1">
        <f t="shared" si="31"/>
        <v>37625</v>
      </c>
      <c r="M42" s="13">
        <f t="shared" si="31"/>
        <v>0</v>
      </c>
      <c r="N42" s="14">
        <f t="shared" si="32"/>
        <v>37625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336</v>
      </c>
      <c r="X42" s="2">
        <v>0</v>
      </c>
      <c r="Y42" s="2">
        <v>161</v>
      </c>
      <c r="Z42" s="2">
        <v>0</v>
      </c>
      <c r="AA42" s="1">
        <f t="shared" si="33"/>
        <v>497</v>
      </c>
      <c r="AB42" s="13">
        <f t="shared" si="33"/>
        <v>0</v>
      </c>
      <c r="AC42" s="14">
        <f t="shared" si="34"/>
        <v>497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111.97916666666667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75.704225352112672</v>
      </c>
      <c r="AQ42" s="13" t="str">
        <f t="shared" si="30"/>
        <v>N.A.</v>
      </c>
      <c r="AR42" s="14">
        <f t="shared" si="30"/>
        <v>75.704225352112672</v>
      </c>
    </row>
    <row r="43" spans="1:44" ht="15" customHeight="1" thickBot="1" x14ac:dyDescent="0.3">
      <c r="A43" s="4" t="s">
        <v>16</v>
      </c>
      <c r="B43" s="2">
        <v>5919840</v>
      </c>
      <c r="C43" s="2">
        <v>9184920</v>
      </c>
      <c r="D43" s="2">
        <v>105000</v>
      </c>
      <c r="E43" s="2"/>
      <c r="F43" s="2"/>
      <c r="G43" s="2"/>
      <c r="H43" s="2">
        <v>5141697.9999999991</v>
      </c>
      <c r="I43" s="2">
        <v>1236430</v>
      </c>
      <c r="J43" s="2">
        <v>0</v>
      </c>
      <c r="K43" s="2"/>
      <c r="L43" s="1">
        <f t="shared" ref="L43" si="36">B43+D43+F43+H43+J43</f>
        <v>11166538</v>
      </c>
      <c r="M43" s="13">
        <f t="shared" ref="M43" si="37">C43+E43+G43+I43+K43</f>
        <v>10421350</v>
      </c>
      <c r="N43" s="17">
        <f t="shared" ref="N43" si="38">L43+M43</f>
        <v>21587888</v>
      </c>
      <c r="P43" s="4" t="s">
        <v>16</v>
      </c>
      <c r="Q43" s="2">
        <v>2624</v>
      </c>
      <c r="R43" s="2">
        <v>1855</v>
      </c>
      <c r="S43" s="2">
        <v>175</v>
      </c>
      <c r="T43" s="2">
        <v>0</v>
      </c>
      <c r="U43" s="2">
        <v>0</v>
      </c>
      <c r="V43" s="2">
        <v>0</v>
      </c>
      <c r="W43" s="2">
        <v>3253</v>
      </c>
      <c r="X43" s="2">
        <v>566</v>
      </c>
      <c r="Y43" s="2">
        <v>2043</v>
      </c>
      <c r="Z43" s="2">
        <v>0</v>
      </c>
      <c r="AA43" s="1">
        <f t="shared" ref="AA43" si="39">Q43+S43+U43+W43+Y43</f>
        <v>8095</v>
      </c>
      <c r="AB43" s="13">
        <f t="shared" ref="AB43" si="40">R43+T43+V43+X43+Z43</f>
        <v>2421</v>
      </c>
      <c r="AC43" s="17">
        <f t="shared" ref="AC43" si="41">AA43+AB43</f>
        <v>10516</v>
      </c>
      <c r="AE43" s="4" t="s">
        <v>16</v>
      </c>
      <c r="AF43" s="2">
        <f t="shared" si="35"/>
        <v>2256.0365853658536</v>
      </c>
      <c r="AG43" s="2">
        <f t="shared" si="30"/>
        <v>4951.4393530997304</v>
      </c>
      <c r="AH43" s="2">
        <f t="shared" si="30"/>
        <v>600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1580.6019059329847</v>
      </c>
      <c r="AM43" s="2">
        <f t="shared" si="30"/>
        <v>2184.5053003533567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1379.4364422483013</v>
      </c>
      <c r="AQ43" s="13">
        <f t="shared" ref="AQ43" si="43">IFERROR(M43/AB43, "N.A.")</f>
        <v>4304.5642296571668</v>
      </c>
      <c r="AR43" s="14">
        <f t="shared" ref="AR43" si="44">IFERROR(N43/AC43, "N.A.")</f>
        <v>2052.8611639406618</v>
      </c>
    </row>
    <row r="44" spans="1:44" ht="15" customHeight="1" thickBot="1" x14ac:dyDescent="0.3">
      <c r="A44" s="5" t="s">
        <v>0</v>
      </c>
      <c r="B44" s="24">
        <f>B43+C43</f>
        <v>15104760</v>
      </c>
      <c r="C44" s="26"/>
      <c r="D44" s="24">
        <f>D43+E43</f>
        <v>105000</v>
      </c>
      <c r="E44" s="26"/>
      <c r="F44" s="24">
        <f>F43+G43</f>
        <v>0</v>
      </c>
      <c r="G44" s="26"/>
      <c r="H44" s="24">
        <f>H43+I43</f>
        <v>6378127.9999999991</v>
      </c>
      <c r="I44" s="26"/>
      <c r="J44" s="24">
        <f>J43+K43</f>
        <v>0</v>
      </c>
      <c r="K44" s="26"/>
      <c r="L44" s="24">
        <f>L43+M43</f>
        <v>21587888</v>
      </c>
      <c r="M44" s="25"/>
      <c r="N44" s="18">
        <f>B44+D44+F44+H44+J44</f>
        <v>21587888</v>
      </c>
      <c r="P44" s="5" t="s">
        <v>0</v>
      </c>
      <c r="Q44" s="24">
        <f>Q43+R43</f>
        <v>4479</v>
      </c>
      <c r="R44" s="26"/>
      <c r="S44" s="24">
        <f>S43+T43</f>
        <v>175</v>
      </c>
      <c r="T44" s="26"/>
      <c r="U44" s="24">
        <f>U43+V43</f>
        <v>0</v>
      </c>
      <c r="V44" s="26"/>
      <c r="W44" s="24">
        <f>W43+X43</f>
        <v>3819</v>
      </c>
      <c r="X44" s="26"/>
      <c r="Y44" s="24">
        <f>Y43+Z43</f>
        <v>2043</v>
      </c>
      <c r="Z44" s="26"/>
      <c r="AA44" s="24">
        <f>AA43+AB43</f>
        <v>10516</v>
      </c>
      <c r="AB44" s="25"/>
      <c r="AC44" s="18">
        <f>Q44+S44+U44+W44+Y44</f>
        <v>10516</v>
      </c>
      <c r="AE44" s="5" t="s">
        <v>0</v>
      </c>
      <c r="AF44" s="27">
        <f>IFERROR(B44/Q44,"N.A.")</f>
        <v>3372.3509711989282</v>
      </c>
      <c r="AG44" s="28"/>
      <c r="AH44" s="27">
        <f>IFERROR(D44/S44,"N.A.")</f>
        <v>600</v>
      </c>
      <c r="AI44" s="28"/>
      <c r="AJ44" s="27" t="str">
        <f>IFERROR(F44/U44,"N.A.")</f>
        <v>N.A.</v>
      </c>
      <c r="AK44" s="28"/>
      <c r="AL44" s="27">
        <f>IFERROR(H44/W44,"N.A.")</f>
        <v>1670.1042157632885</v>
      </c>
      <c r="AM44" s="28"/>
      <c r="AN44" s="27">
        <f>IFERROR(J44/Y44,"N.A.")</f>
        <v>0</v>
      </c>
      <c r="AO44" s="28"/>
      <c r="AP44" s="27">
        <f>IFERROR(L44/AA44,"N.A.")</f>
        <v>2052.8611639406618</v>
      </c>
      <c r="AQ44" s="28"/>
      <c r="AR44" s="16">
        <f>IFERROR(N44/AC44, "N.A.")</f>
        <v>2052.8611639406618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3170390</v>
      </c>
      <c r="C15" s="2"/>
      <c r="D15" s="2">
        <v>2502000.0000000005</v>
      </c>
      <c r="E15" s="2"/>
      <c r="F15" s="2">
        <v>532800.00000000012</v>
      </c>
      <c r="G15" s="2"/>
      <c r="H15" s="2">
        <v>4835690</v>
      </c>
      <c r="I15" s="2"/>
      <c r="J15" s="2"/>
      <c r="K15" s="2"/>
      <c r="L15" s="1">
        <f>B15+D15+F15+H15+J15</f>
        <v>11040880</v>
      </c>
      <c r="M15" s="13">
        <f>C15+E15+G15+I15+K15</f>
        <v>0</v>
      </c>
      <c r="N15" s="14">
        <f>L15+M15</f>
        <v>11040880</v>
      </c>
      <c r="P15" s="3" t="s">
        <v>12</v>
      </c>
      <c r="Q15" s="2">
        <v>681</v>
      </c>
      <c r="R15" s="2">
        <v>0</v>
      </c>
      <c r="S15" s="2">
        <v>866</v>
      </c>
      <c r="T15" s="2">
        <v>0</v>
      </c>
      <c r="U15" s="2">
        <v>308</v>
      </c>
      <c r="V15" s="2">
        <v>0</v>
      </c>
      <c r="W15" s="2">
        <v>960</v>
      </c>
      <c r="X15" s="2">
        <v>0</v>
      </c>
      <c r="Y15" s="2">
        <v>0</v>
      </c>
      <c r="Z15" s="2">
        <v>0</v>
      </c>
      <c r="AA15" s="1">
        <f>Q15+S15+U15+W15+Y15</f>
        <v>2815</v>
      </c>
      <c r="AB15" s="13">
        <f>R15+T15+V15+X15+Z15</f>
        <v>0</v>
      </c>
      <c r="AC15" s="14">
        <f>AA15+AB15</f>
        <v>2815</v>
      </c>
      <c r="AE15" s="3" t="s">
        <v>12</v>
      </c>
      <c r="AF15" s="2">
        <f>IFERROR(B15/Q15, "N.A.")</f>
        <v>4655.4919236417036</v>
      </c>
      <c r="AG15" s="2" t="str">
        <f t="shared" ref="AG15:AR19" si="0">IFERROR(C15/R15, "N.A.")</f>
        <v>N.A.</v>
      </c>
      <c r="AH15" s="2">
        <f t="shared" si="0"/>
        <v>2889.1454965357975</v>
      </c>
      <c r="AI15" s="2" t="str">
        <f t="shared" si="0"/>
        <v>N.A.</v>
      </c>
      <c r="AJ15" s="2">
        <f t="shared" si="0"/>
        <v>1729.8701298701303</v>
      </c>
      <c r="AK15" s="2" t="str">
        <f t="shared" si="0"/>
        <v>N.A.</v>
      </c>
      <c r="AL15" s="2">
        <f t="shared" si="0"/>
        <v>5037.177083333333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3922.1598579040851</v>
      </c>
      <c r="AQ15" s="13" t="str">
        <f t="shared" si="0"/>
        <v>N.A.</v>
      </c>
      <c r="AR15" s="14">
        <f t="shared" si="0"/>
        <v>3922.1598579040851</v>
      </c>
    </row>
    <row r="16" spans="1:44" ht="15" customHeight="1" thickBot="1" x14ac:dyDescent="0.3">
      <c r="A16" s="3" t="s">
        <v>13</v>
      </c>
      <c r="B16" s="2">
        <v>2058740.0000000002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2058740.0000000002</v>
      </c>
      <c r="M16" s="13">
        <f t="shared" si="1"/>
        <v>0</v>
      </c>
      <c r="N16" s="14">
        <f t="shared" ref="N16:N18" si="2">L16+M16</f>
        <v>2058740.0000000002</v>
      </c>
      <c r="P16" s="3" t="s">
        <v>13</v>
      </c>
      <c r="Q16" s="2">
        <v>1028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1028</v>
      </c>
      <c r="AB16" s="13">
        <f t="shared" si="3"/>
        <v>0</v>
      </c>
      <c r="AC16" s="14">
        <f t="shared" ref="AC16:AC18" si="4">AA16+AB16</f>
        <v>1028</v>
      </c>
      <c r="AE16" s="3" t="s">
        <v>13</v>
      </c>
      <c r="AF16" s="2">
        <f t="shared" ref="AF16:AF19" si="5">IFERROR(B16/Q16, "N.A.")</f>
        <v>2002.6653696498056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2002.6653696498056</v>
      </c>
      <c r="AQ16" s="13" t="str">
        <f t="shared" si="0"/>
        <v>N.A.</v>
      </c>
      <c r="AR16" s="14">
        <f t="shared" si="0"/>
        <v>2002.6653696498056</v>
      </c>
    </row>
    <row r="17" spans="1:44" ht="15" customHeight="1" thickBot="1" x14ac:dyDescent="0.3">
      <c r="A17" s="3" t="s">
        <v>14</v>
      </c>
      <c r="B17" s="2">
        <v>7621550</v>
      </c>
      <c r="C17" s="2">
        <v>15315250</v>
      </c>
      <c r="D17" s="2"/>
      <c r="E17" s="2"/>
      <c r="F17" s="2"/>
      <c r="G17" s="2">
        <v>890960</v>
      </c>
      <c r="H17" s="2"/>
      <c r="I17" s="2">
        <v>740000</v>
      </c>
      <c r="J17" s="2"/>
      <c r="K17" s="2"/>
      <c r="L17" s="1">
        <f t="shared" si="1"/>
        <v>7621550</v>
      </c>
      <c r="M17" s="13">
        <f t="shared" si="1"/>
        <v>16946210</v>
      </c>
      <c r="N17" s="14">
        <f t="shared" si="2"/>
        <v>24567760</v>
      </c>
      <c r="P17" s="3" t="s">
        <v>14</v>
      </c>
      <c r="Q17" s="2">
        <v>2667</v>
      </c>
      <c r="R17" s="2">
        <v>5022</v>
      </c>
      <c r="S17" s="2">
        <v>0</v>
      </c>
      <c r="T17" s="2">
        <v>0</v>
      </c>
      <c r="U17" s="2">
        <v>0</v>
      </c>
      <c r="V17" s="2">
        <v>148</v>
      </c>
      <c r="W17" s="2">
        <v>0</v>
      </c>
      <c r="X17" s="2">
        <v>148</v>
      </c>
      <c r="Y17" s="2">
        <v>0</v>
      </c>
      <c r="Z17" s="2">
        <v>0</v>
      </c>
      <c r="AA17" s="1">
        <f t="shared" si="3"/>
        <v>2667</v>
      </c>
      <c r="AB17" s="13">
        <f t="shared" si="3"/>
        <v>5318</v>
      </c>
      <c r="AC17" s="14">
        <f t="shared" si="4"/>
        <v>7985</v>
      </c>
      <c r="AE17" s="3" t="s">
        <v>14</v>
      </c>
      <c r="AF17" s="2">
        <f t="shared" si="5"/>
        <v>2857.7240344956881</v>
      </c>
      <c r="AG17" s="2">
        <f t="shared" si="0"/>
        <v>3049.6316208681801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6020</v>
      </c>
      <c r="AL17" s="2" t="str">
        <f t="shared" si="0"/>
        <v>N.A.</v>
      </c>
      <c r="AM17" s="2">
        <f t="shared" si="0"/>
        <v>5000</v>
      </c>
      <c r="AN17" s="2" t="str">
        <f t="shared" si="0"/>
        <v>N.A.</v>
      </c>
      <c r="AO17" s="2" t="str">
        <f t="shared" si="0"/>
        <v>N.A.</v>
      </c>
      <c r="AP17" s="15">
        <f t="shared" si="0"/>
        <v>2857.7240344956881</v>
      </c>
      <c r="AQ17" s="13">
        <f t="shared" si="0"/>
        <v>3186.5757803685597</v>
      </c>
      <c r="AR17" s="14">
        <f t="shared" si="0"/>
        <v>3076.7388854101441</v>
      </c>
    </row>
    <row r="18" spans="1:44" ht="15" customHeight="1" thickBot="1" x14ac:dyDescent="0.3">
      <c r="A18" s="3" t="s">
        <v>15</v>
      </c>
      <c r="B18" s="2">
        <v>444000</v>
      </c>
      <c r="C18" s="2"/>
      <c r="D18" s="2"/>
      <c r="E18" s="2"/>
      <c r="F18" s="2"/>
      <c r="G18" s="2">
        <v>4440000</v>
      </c>
      <c r="H18" s="2">
        <v>575999.99999999988</v>
      </c>
      <c r="I18" s="2"/>
      <c r="J18" s="2"/>
      <c r="K18" s="2"/>
      <c r="L18" s="1">
        <f t="shared" si="1"/>
        <v>1019999.9999999999</v>
      </c>
      <c r="M18" s="13">
        <f t="shared" si="1"/>
        <v>4440000</v>
      </c>
      <c r="N18" s="14">
        <f t="shared" si="2"/>
        <v>5460000</v>
      </c>
      <c r="P18" s="3" t="s">
        <v>15</v>
      </c>
      <c r="Q18" s="2">
        <v>148</v>
      </c>
      <c r="R18" s="2">
        <v>0</v>
      </c>
      <c r="S18" s="2">
        <v>0</v>
      </c>
      <c r="T18" s="2">
        <v>0</v>
      </c>
      <c r="U18" s="2">
        <v>0</v>
      </c>
      <c r="V18" s="2">
        <v>148</v>
      </c>
      <c r="W18" s="2">
        <v>261</v>
      </c>
      <c r="X18" s="2">
        <v>0</v>
      </c>
      <c r="Y18" s="2">
        <v>0</v>
      </c>
      <c r="Z18" s="2">
        <v>0</v>
      </c>
      <c r="AA18" s="1">
        <f t="shared" si="3"/>
        <v>409</v>
      </c>
      <c r="AB18" s="13">
        <f t="shared" si="3"/>
        <v>148</v>
      </c>
      <c r="AC18" s="17">
        <f t="shared" si="4"/>
        <v>557</v>
      </c>
      <c r="AE18" s="3" t="s">
        <v>15</v>
      </c>
      <c r="AF18" s="2">
        <f t="shared" si="5"/>
        <v>3000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30000</v>
      </c>
      <c r="AL18" s="2">
        <f t="shared" si="0"/>
        <v>2206.8965517241377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2493.8875305623469</v>
      </c>
      <c r="AQ18" s="13">
        <f t="shared" si="0"/>
        <v>30000</v>
      </c>
      <c r="AR18" s="14">
        <f t="shared" si="0"/>
        <v>9802.5134649910233</v>
      </c>
    </row>
    <row r="19" spans="1:44" ht="15" customHeight="1" thickBot="1" x14ac:dyDescent="0.3">
      <c r="A19" s="4" t="s">
        <v>16</v>
      </c>
      <c r="B19" s="2">
        <v>13294679.999999998</v>
      </c>
      <c r="C19" s="2">
        <v>15315250</v>
      </c>
      <c r="D19" s="2">
        <v>2502000.0000000005</v>
      </c>
      <c r="E19" s="2"/>
      <c r="F19" s="2">
        <v>532800.00000000012</v>
      </c>
      <c r="G19" s="2">
        <v>5330960</v>
      </c>
      <c r="H19" s="2">
        <v>5411690</v>
      </c>
      <c r="I19" s="2">
        <v>740000</v>
      </c>
      <c r="J19" s="2"/>
      <c r="K19" s="2"/>
      <c r="L19" s="1">
        <f t="shared" ref="L19" si="6">B19+D19+F19+H19+J19</f>
        <v>21741170</v>
      </c>
      <c r="M19" s="13">
        <f t="shared" ref="M19" si="7">C19+E19+G19+I19+K19</f>
        <v>21386210</v>
      </c>
      <c r="N19" s="17">
        <f t="shared" ref="N19" si="8">L19+M19</f>
        <v>43127380</v>
      </c>
      <c r="P19" s="4" t="s">
        <v>16</v>
      </c>
      <c r="Q19" s="2">
        <v>4524</v>
      </c>
      <c r="R19" s="2">
        <v>5022</v>
      </c>
      <c r="S19" s="2">
        <v>866</v>
      </c>
      <c r="T19" s="2">
        <v>0</v>
      </c>
      <c r="U19" s="2">
        <v>308</v>
      </c>
      <c r="V19" s="2">
        <v>296</v>
      </c>
      <c r="W19" s="2">
        <v>1221</v>
      </c>
      <c r="X19" s="2">
        <v>148</v>
      </c>
      <c r="Y19" s="2">
        <v>0</v>
      </c>
      <c r="Z19" s="2">
        <v>0</v>
      </c>
      <c r="AA19" s="1">
        <f t="shared" ref="AA19" si="9">Q19+S19+U19+W19+Y19</f>
        <v>6919</v>
      </c>
      <c r="AB19" s="13">
        <f t="shared" ref="AB19" si="10">R19+T19+V19+X19+Z19</f>
        <v>5466</v>
      </c>
      <c r="AC19" s="14">
        <f t="shared" ref="AC19" si="11">AA19+AB19</f>
        <v>12385</v>
      </c>
      <c r="AE19" s="4" t="s">
        <v>16</v>
      </c>
      <c r="AF19" s="2">
        <f t="shared" si="5"/>
        <v>2938.7002652519891</v>
      </c>
      <c r="AG19" s="2">
        <f t="shared" si="0"/>
        <v>3049.6316208681801</v>
      </c>
      <c r="AH19" s="2">
        <f t="shared" si="0"/>
        <v>2889.1454965357975</v>
      </c>
      <c r="AI19" s="2" t="str">
        <f t="shared" si="0"/>
        <v>N.A.</v>
      </c>
      <c r="AJ19" s="2">
        <f t="shared" si="0"/>
        <v>1729.8701298701303</v>
      </c>
      <c r="AK19" s="2">
        <f t="shared" si="0"/>
        <v>18010</v>
      </c>
      <c r="AL19" s="2">
        <f t="shared" si="0"/>
        <v>4432.1785421785426</v>
      </c>
      <c r="AM19" s="2">
        <f t="shared" si="0"/>
        <v>5000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3142.2416534181239</v>
      </c>
      <c r="AQ19" s="13">
        <f t="shared" ref="AQ19" si="13">IFERROR(M19/AB19, "N.A.")</f>
        <v>3912.5887303329673</v>
      </c>
      <c r="AR19" s="14">
        <f t="shared" ref="AR19" si="14">IFERROR(N19/AC19, "N.A.")</f>
        <v>3482.2268873637463</v>
      </c>
    </row>
    <row r="20" spans="1:44" ht="15" customHeight="1" thickBot="1" x14ac:dyDescent="0.3">
      <c r="A20" s="5" t="s">
        <v>0</v>
      </c>
      <c r="B20" s="24">
        <f>B19+C19</f>
        <v>28609930</v>
      </c>
      <c r="C20" s="26"/>
      <c r="D20" s="24">
        <f>D19+E19</f>
        <v>2502000.0000000005</v>
      </c>
      <c r="E20" s="26"/>
      <c r="F20" s="24">
        <f>F19+G19</f>
        <v>5863760</v>
      </c>
      <c r="G20" s="26"/>
      <c r="H20" s="24">
        <f>H19+I19</f>
        <v>6151690</v>
      </c>
      <c r="I20" s="26"/>
      <c r="J20" s="24">
        <f>J19+K19</f>
        <v>0</v>
      </c>
      <c r="K20" s="26"/>
      <c r="L20" s="24">
        <f>L19+M19</f>
        <v>43127380</v>
      </c>
      <c r="M20" s="25"/>
      <c r="N20" s="18">
        <f>B20+D20+F20+H20+J20</f>
        <v>43127380</v>
      </c>
      <c r="P20" s="5" t="s">
        <v>0</v>
      </c>
      <c r="Q20" s="24">
        <f>Q19+R19</f>
        <v>9546</v>
      </c>
      <c r="R20" s="26"/>
      <c r="S20" s="24">
        <f>S19+T19</f>
        <v>866</v>
      </c>
      <c r="T20" s="26"/>
      <c r="U20" s="24">
        <f>U19+V19</f>
        <v>604</v>
      </c>
      <c r="V20" s="26"/>
      <c r="W20" s="24">
        <f>W19+X19</f>
        <v>1369</v>
      </c>
      <c r="X20" s="26"/>
      <c r="Y20" s="24">
        <f>Y19+Z19</f>
        <v>0</v>
      </c>
      <c r="Z20" s="26"/>
      <c r="AA20" s="24">
        <f>AA19+AB19</f>
        <v>12385</v>
      </c>
      <c r="AB20" s="26"/>
      <c r="AC20" s="19">
        <f>Q20+S20+U20+W20+Y20</f>
        <v>12385</v>
      </c>
      <c r="AE20" s="5" t="s">
        <v>0</v>
      </c>
      <c r="AF20" s="27">
        <f>IFERROR(B20/Q20,"N.A.")</f>
        <v>2997.0595013618267</v>
      </c>
      <c r="AG20" s="28"/>
      <c r="AH20" s="27">
        <f>IFERROR(D20/S20,"N.A.")</f>
        <v>2889.1454965357975</v>
      </c>
      <c r="AI20" s="28"/>
      <c r="AJ20" s="27">
        <f>IFERROR(F20/U20,"N.A.")</f>
        <v>9708.2119205298022</v>
      </c>
      <c r="AK20" s="28"/>
      <c r="AL20" s="27">
        <f>IFERROR(H20/W20,"N.A.")</f>
        <v>4493.5646457268076</v>
      </c>
      <c r="AM20" s="28"/>
      <c r="AN20" s="27" t="str">
        <f>IFERROR(J20/Y20,"N.A.")</f>
        <v>N.A.</v>
      </c>
      <c r="AO20" s="28"/>
      <c r="AP20" s="27">
        <f>IFERROR(L20/AA20,"N.A.")</f>
        <v>3482.2268873637463</v>
      </c>
      <c r="AQ20" s="28"/>
      <c r="AR20" s="16">
        <f>IFERROR(N20/AC20, "N.A.")</f>
        <v>3482.2268873637463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3170390</v>
      </c>
      <c r="C27" s="2"/>
      <c r="D27" s="2">
        <v>2502000.0000000005</v>
      </c>
      <c r="E27" s="2"/>
      <c r="F27" s="2">
        <v>532800.00000000012</v>
      </c>
      <c r="G27" s="2"/>
      <c r="H27" s="2">
        <v>3690600.0000000005</v>
      </c>
      <c r="I27" s="2"/>
      <c r="J27" s="2"/>
      <c r="K27" s="2"/>
      <c r="L27" s="1">
        <f>B27+D27+F27+H27+J27</f>
        <v>9895790</v>
      </c>
      <c r="M27" s="13">
        <f>C27+E27+G27+I27+K27</f>
        <v>0</v>
      </c>
      <c r="N27" s="14">
        <f>L27+M27</f>
        <v>9895790</v>
      </c>
      <c r="P27" s="3" t="s">
        <v>12</v>
      </c>
      <c r="Q27" s="2">
        <v>681</v>
      </c>
      <c r="R27" s="2">
        <v>0</v>
      </c>
      <c r="S27" s="2">
        <v>866</v>
      </c>
      <c r="T27" s="2">
        <v>0</v>
      </c>
      <c r="U27" s="2">
        <v>308</v>
      </c>
      <c r="V27" s="2">
        <v>0</v>
      </c>
      <c r="W27" s="2">
        <v>709</v>
      </c>
      <c r="X27" s="2">
        <v>0</v>
      </c>
      <c r="Y27" s="2">
        <v>0</v>
      </c>
      <c r="Z27" s="2">
        <v>0</v>
      </c>
      <c r="AA27" s="1">
        <f>Q27+S27+U27+W27+Y27</f>
        <v>2564</v>
      </c>
      <c r="AB27" s="13">
        <f>R27+T27+V27+X27+Z27</f>
        <v>0</v>
      </c>
      <c r="AC27" s="14">
        <f>AA27+AB27</f>
        <v>2564</v>
      </c>
      <c r="AE27" s="3" t="s">
        <v>12</v>
      </c>
      <c r="AF27" s="2">
        <f>IFERROR(B27/Q27, "N.A.")</f>
        <v>4655.4919236417036</v>
      </c>
      <c r="AG27" s="2" t="str">
        <f t="shared" ref="AG27:AR31" si="15">IFERROR(C27/R27, "N.A.")</f>
        <v>N.A.</v>
      </c>
      <c r="AH27" s="2">
        <f t="shared" si="15"/>
        <v>2889.1454965357975</v>
      </c>
      <c r="AI27" s="2" t="str">
        <f t="shared" si="15"/>
        <v>N.A.</v>
      </c>
      <c r="AJ27" s="2">
        <f t="shared" si="15"/>
        <v>1729.8701298701303</v>
      </c>
      <c r="AK27" s="2" t="str">
        <f t="shared" si="15"/>
        <v>N.A.</v>
      </c>
      <c r="AL27" s="2">
        <f t="shared" si="15"/>
        <v>5205.3596614950638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3859.5124804992201</v>
      </c>
      <c r="AQ27" s="13" t="str">
        <f t="shared" si="15"/>
        <v>N.A.</v>
      </c>
      <c r="AR27" s="14">
        <f t="shared" si="15"/>
        <v>3859.5124804992201</v>
      </c>
    </row>
    <row r="28" spans="1:44" ht="15" customHeight="1" thickBot="1" x14ac:dyDescent="0.3">
      <c r="A28" s="3" t="s">
        <v>13</v>
      </c>
      <c r="B28" s="2">
        <v>384000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384000</v>
      </c>
      <c r="M28" s="13">
        <f t="shared" si="16"/>
        <v>0</v>
      </c>
      <c r="N28" s="14">
        <f t="shared" ref="N28:N30" si="17">L28+M28</f>
        <v>384000</v>
      </c>
      <c r="P28" s="3" t="s">
        <v>13</v>
      </c>
      <c r="Q28" s="2">
        <v>160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160</v>
      </c>
      <c r="AB28" s="13">
        <f t="shared" si="18"/>
        <v>0</v>
      </c>
      <c r="AC28" s="14">
        <f t="shared" ref="AC28:AC30" si="19">AA28+AB28</f>
        <v>160</v>
      </c>
      <c r="AE28" s="3" t="s">
        <v>13</v>
      </c>
      <c r="AF28" s="2">
        <f t="shared" ref="AF28:AF31" si="20">IFERROR(B28/Q28, "N.A.")</f>
        <v>2400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2400</v>
      </c>
      <c r="AQ28" s="13" t="str">
        <f t="shared" si="15"/>
        <v>N.A.</v>
      </c>
      <c r="AR28" s="14">
        <f t="shared" si="15"/>
        <v>2400</v>
      </c>
    </row>
    <row r="29" spans="1:44" ht="15" customHeight="1" thickBot="1" x14ac:dyDescent="0.3">
      <c r="A29" s="3" t="s">
        <v>14</v>
      </c>
      <c r="B29" s="2">
        <v>5443790</v>
      </c>
      <c r="C29" s="2">
        <v>11217520</v>
      </c>
      <c r="D29" s="2"/>
      <c r="E29" s="2"/>
      <c r="F29" s="2"/>
      <c r="G29" s="2">
        <v>890960</v>
      </c>
      <c r="H29" s="2"/>
      <c r="I29" s="2"/>
      <c r="J29" s="2"/>
      <c r="K29" s="2"/>
      <c r="L29" s="1">
        <f t="shared" si="16"/>
        <v>5443790</v>
      </c>
      <c r="M29" s="13">
        <f t="shared" si="16"/>
        <v>12108480</v>
      </c>
      <c r="N29" s="14">
        <f t="shared" si="17"/>
        <v>17552270</v>
      </c>
      <c r="P29" s="3" t="s">
        <v>14</v>
      </c>
      <c r="Q29" s="2">
        <v>1423</v>
      </c>
      <c r="R29" s="2">
        <v>3540</v>
      </c>
      <c r="S29" s="2">
        <v>0</v>
      </c>
      <c r="T29" s="2">
        <v>0</v>
      </c>
      <c r="U29" s="2">
        <v>0</v>
      </c>
      <c r="V29" s="2">
        <v>148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1423</v>
      </c>
      <c r="AB29" s="13">
        <f t="shared" si="18"/>
        <v>3688</v>
      </c>
      <c r="AC29" s="14">
        <f t="shared" si="19"/>
        <v>5111</v>
      </c>
      <c r="AE29" s="3" t="s">
        <v>14</v>
      </c>
      <c r="AF29" s="2">
        <f t="shared" si="20"/>
        <v>3825.572733661279</v>
      </c>
      <c r="AG29" s="2">
        <f t="shared" si="15"/>
        <v>3168.7909604519773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6020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3825.572733661279</v>
      </c>
      <c r="AQ29" s="13">
        <f t="shared" si="15"/>
        <v>3283.2104121475054</v>
      </c>
      <c r="AR29" s="14">
        <f t="shared" si="15"/>
        <v>3434.2144394443358</v>
      </c>
    </row>
    <row r="30" spans="1:44" ht="15" customHeight="1" thickBot="1" x14ac:dyDescent="0.3">
      <c r="A30" s="3" t="s">
        <v>15</v>
      </c>
      <c r="B30" s="2">
        <v>444000</v>
      </c>
      <c r="C30" s="2"/>
      <c r="D30" s="2"/>
      <c r="E30" s="2"/>
      <c r="F30" s="2"/>
      <c r="G30" s="2">
        <v>4440000</v>
      </c>
      <c r="H30" s="2">
        <v>575999.99999999988</v>
      </c>
      <c r="I30" s="2"/>
      <c r="J30" s="2"/>
      <c r="K30" s="2"/>
      <c r="L30" s="1">
        <f t="shared" si="16"/>
        <v>1019999.9999999999</v>
      </c>
      <c r="M30" s="13">
        <f t="shared" si="16"/>
        <v>4440000</v>
      </c>
      <c r="N30" s="14">
        <f t="shared" si="17"/>
        <v>5460000</v>
      </c>
      <c r="P30" s="3" t="s">
        <v>15</v>
      </c>
      <c r="Q30" s="2">
        <v>148</v>
      </c>
      <c r="R30" s="2">
        <v>0</v>
      </c>
      <c r="S30" s="2">
        <v>0</v>
      </c>
      <c r="T30" s="2">
        <v>0</v>
      </c>
      <c r="U30" s="2">
        <v>0</v>
      </c>
      <c r="V30" s="2">
        <v>148</v>
      </c>
      <c r="W30" s="2">
        <v>261</v>
      </c>
      <c r="X30" s="2">
        <v>0</v>
      </c>
      <c r="Y30" s="2">
        <v>0</v>
      </c>
      <c r="Z30" s="2">
        <v>0</v>
      </c>
      <c r="AA30" s="1">
        <f t="shared" si="18"/>
        <v>409</v>
      </c>
      <c r="AB30" s="13">
        <f t="shared" si="18"/>
        <v>148</v>
      </c>
      <c r="AC30" s="17">
        <f t="shared" si="19"/>
        <v>557</v>
      </c>
      <c r="AE30" s="3" t="s">
        <v>15</v>
      </c>
      <c r="AF30" s="2">
        <f t="shared" si="20"/>
        <v>3000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30000</v>
      </c>
      <c r="AL30" s="2">
        <f t="shared" si="15"/>
        <v>2206.8965517241377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2493.8875305623469</v>
      </c>
      <c r="AQ30" s="13">
        <f t="shared" si="15"/>
        <v>30000</v>
      </c>
      <c r="AR30" s="14">
        <f t="shared" si="15"/>
        <v>9802.5134649910233</v>
      </c>
    </row>
    <row r="31" spans="1:44" ht="15" customHeight="1" thickBot="1" x14ac:dyDescent="0.3">
      <c r="A31" s="4" t="s">
        <v>16</v>
      </c>
      <c r="B31" s="2">
        <v>9442179.9999999981</v>
      </c>
      <c r="C31" s="2">
        <v>11217520</v>
      </c>
      <c r="D31" s="2">
        <v>2502000.0000000005</v>
      </c>
      <c r="E31" s="2"/>
      <c r="F31" s="2">
        <v>532800.00000000012</v>
      </c>
      <c r="G31" s="2">
        <v>5330960</v>
      </c>
      <c r="H31" s="2">
        <v>4266600</v>
      </c>
      <c r="I31" s="2"/>
      <c r="J31" s="2"/>
      <c r="K31" s="2"/>
      <c r="L31" s="1">
        <f t="shared" ref="L31" si="21">B31+D31+F31+H31+J31</f>
        <v>16743579.999999998</v>
      </c>
      <c r="M31" s="13">
        <f t="shared" ref="M31" si="22">C31+E31+G31+I31+K31</f>
        <v>16548480</v>
      </c>
      <c r="N31" s="17">
        <f t="shared" ref="N31" si="23">L31+M31</f>
        <v>33292060</v>
      </c>
      <c r="P31" s="4" t="s">
        <v>16</v>
      </c>
      <c r="Q31" s="2">
        <v>2412</v>
      </c>
      <c r="R31" s="2">
        <v>3540</v>
      </c>
      <c r="S31" s="2">
        <v>866</v>
      </c>
      <c r="T31" s="2">
        <v>0</v>
      </c>
      <c r="U31" s="2">
        <v>308</v>
      </c>
      <c r="V31" s="2">
        <v>296</v>
      </c>
      <c r="W31" s="2">
        <v>970</v>
      </c>
      <c r="X31" s="2">
        <v>0</v>
      </c>
      <c r="Y31" s="2">
        <v>0</v>
      </c>
      <c r="Z31" s="2">
        <v>0</v>
      </c>
      <c r="AA31" s="1">
        <f t="shared" ref="AA31" si="24">Q31+S31+U31+W31+Y31</f>
        <v>4556</v>
      </c>
      <c r="AB31" s="13">
        <f t="shared" ref="AB31" si="25">R31+T31+V31+X31+Z31</f>
        <v>3836</v>
      </c>
      <c r="AC31" s="14">
        <f t="shared" ref="AC31" si="26">AA31+AB31</f>
        <v>8392</v>
      </c>
      <c r="AE31" s="4" t="s">
        <v>16</v>
      </c>
      <c r="AF31" s="2">
        <f t="shared" si="20"/>
        <v>3914.6683250414585</v>
      </c>
      <c r="AG31" s="2">
        <f t="shared" si="15"/>
        <v>3168.7909604519773</v>
      </c>
      <c r="AH31" s="2">
        <f t="shared" si="15"/>
        <v>2889.1454965357975</v>
      </c>
      <c r="AI31" s="2" t="str">
        <f t="shared" si="15"/>
        <v>N.A.</v>
      </c>
      <c r="AJ31" s="2">
        <f t="shared" si="15"/>
        <v>1729.8701298701303</v>
      </c>
      <c r="AK31" s="2">
        <f t="shared" si="15"/>
        <v>18010</v>
      </c>
      <c r="AL31" s="2">
        <f t="shared" si="15"/>
        <v>4398.5567010309278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3675.061457418788</v>
      </c>
      <c r="AQ31" s="13">
        <f t="shared" ref="AQ31" si="28">IFERROR(M31/AB31, "N.A.")</f>
        <v>4313.9937434827943</v>
      </c>
      <c r="AR31" s="14">
        <f t="shared" ref="AR31" si="29">IFERROR(N31/AC31, "N.A.")</f>
        <v>3967.1186844613917</v>
      </c>
    </row>
    <row r="32" spans="1:44" ht="15" customHeight="1" thickBot="1" x14ac:dyDescent="0.3">
      <c r="A32" s="5" t="s">
        <v>0</v>
      </c>
      <c r="B32" s="24">
        <f>B31+C31</f>
        <v>20659700</v>
      </c>
      <c r="C32" s="26"/>
      <c r="D32" s="24">
        <f>D31+E31</f>
        <v>2502000.0000000005</v>
      </c>
      <c r="E32" s="26"/>
      <c r="F32" s="24">
        <f>F31+G31</f>
        <v>5863760</v>
      </c>
      <c r="G32" s="26"/>
      <c r="H32" s="24">
        <f>H31+I31</f>
        <v>4266600</v>
      </c>
      <c r="I32" s="26"/>
      <c r="J32" s="24">
        <f>J31+K31</f>
        <v>0</v>
      </c>
      <c r="K32" s="26"/>
      <c r="L32" s="24">
        <f>L31+M31</f>
        <v>33292060</v>
      </c>
      <c r="M32" s="25"/>
      <c r="N32" s="18">
        <f>B32+D32+F32+H32+J32</f>
        <v>33292060</v>
      </c>
      <c r="P32" s="5" t="s">
        <v>0</v>
      </c>
      <c r="Q32" s="24">
        <f>Q31+R31</f>
        <v>5952</v>
      </c>
      <c r="R32" s="26"/>
      <c r="S32" s="24">
        <f>S31+T31</f>
        <v>866</v>
      </c>
      <c r="T32" s="26"/>
      <c r="U32" s="24">
        <f>U31+V31</f>
        <v>604</v>
      </c>
      <c r="V32" s="26"/>
      <c r="W32" s="24">
        <f>W31+X31</f>
        <v>970</v>
      </c>
      <c r="X32" s="26"/>
      <c r="Y32" s="24">
        <f>Y31+Z31</f>
        <v>0</v>
      </c>
      <c r="Z32" s="26"/>
      <c r="AA32" s="24">
        <f>AA31+AB31</f>
        <v>8392</v>
      </c>
      <c r="AB32" s="26"/>
      <c r="AC32" s="19">
        <f>Q32+S32+U32+W32+Y32</f>
        <v>8392</v>
      </c>
      <c r="AE32" s="5" t="s">
        <v>0</v>
      </c>
      <c r="AF32" s="27">
        <f>IFERROR(B32/Q32,"N.A.")</f>
        <v>3471.051747311828</v>
      </c>
      <c r="AG32" s="28"/>
      <c r="AH32" s="27">
        <f>IFERROR(D32/S32,"N.A.")</f>
        <v>2889.1454965357975</v>
      </c>
      <c r="AI32" s="28"/>
      <c r="AJ32" s="27">
        <f>IFERROR(F32/U32,"N.A.")</f>
        <v>9708.2119205298022</v>
      </c>
      <c r="AK32" s="28"/>
      <c r="AL32" s="27">
        <f>IFERROR(H32/W32,"N.A.")</f>
        <v>4398.5567010309278</v>
      </c>
      <c r="AM32" s="28"/>
      <c r="AN32" s="27" t="str">
        <f>IFERROR(J32/Y32,"N.A.")</f>
        <v>N.A.</v>
      </c>
      <c r="AO32" s="28"/>
      <c r="AP32" s="27">
        <f>IFERROR(L32/AA32,"N.A.")</f>
        <v>3967.1186844613917</v>
      </c>
      <c r="AQ32" s="28"/>
      <c r="AR32" s="16">
        <f>IFERROR(N32/AC32, "N.A.")</f>
        <v>3967.1186844613917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1145090</v>
      </c>
      <c r="I39" s="2"/>
      <c r="J39" s="2"/>
      <c r="K39" s="2"/>
      <c r="L39" s="1">
        <f>B39+D39+F39+H39+J39</f>
        <v>1145090</v>
      </c>
      <c r="M39" s="13">
        <f>C39+E39+G39+I39+K39</f>
        <v>0</v>
      </c>
      <c r="N39" s="14">
        <f>L39+M39</f>
        <v>1145090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251</v>
      </c>
      <c r="X39" s="2">
        <v>0</v>
      </c>
      <c r="Y39" s="2">
        <v>0</v>
      </c>
      <c r="Z39" s="2">
        <v>0</v>
      </c>
      <c r="AA39" s="1">
        <f>Q39+S39+U39+W39+Y39</f>
        <v>251</v>
      </c>
      <c r="AB39" s="13">
        <f>R39+T39+V39+X39+Z39</f>
        <v>0</v>
      </c>
      <c r="AC39" s="14">
        <f>AA39+AB39</f>
        <v>251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4562.1115537848609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4562.1115537848609</v>
      </c>
      <c r="AQ39" s="13" t="str">
        <f t="shared" si="30"/>
        <v>N.A.</v>
      </c>
      <c r="AR39" s="14">
        <f t="shared" si="30"/>
        <v>4562.1115537848609</v>
      </c>
    </row>
    <row r="40" spans="1:44" ht="15" customHeight="1" thickBot="1" x14ac:dyDescent="0.3">
      <c r="A40" s="3" t="s">
        <v>13</v>
      </c>
      <c r="B40" s="2">
        <v>1674740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1674740</v>
      </c>
      <c r="M40" s="13">
        <f t="shared" si="31"/>
        <v>0</v>
      </c>
      <c r="N40" s="14">
        <f t="shared" ref="N40:N42" si="32">L40+M40</f>
        <v>1674740</v>
      </c>
      <c r="P40" s="3" t="s">
        <v>13</v>
      </c>
      <c r="Q40" s="2">
        <v>868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868</v>
      </c>
      <c r="AB40" s="13">
        <f t="shared" si="33"/>
        <v>0</v>
      </c>
      <c r="AC40" s="14">
        <f t="shared" ref="AC40:AC42" si="34">AA40+AB40</f>
        <v>868</v>
      </c>
      <c r="AE40" s="3" t="s">
        <v>13</v>
      </c>
      <c r="AF40" s="2">
        <f t="shared" ref="AF40:AF43" si="35">IFERROR(B40/Q40, "N.A.")</f>
        <v>1929.4239631336407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1929.4239631336407</v>
      </c>
      <c r="AQ40" s="13" t="str">
        <f t="shared" si="30"/>
        <v>N.A.</v>
      </c>
      <c r="AR40" s="14">
        <f t="shared" si="30"/>
        <v>1929.4239631336407</v>
      </c>
    </row>
    <row r="41" spans="1:44" ht="15" customHeight="1" thickBot="1" x14ac:dyDescent="0.3">
      <c r="A41" s="3" t="s">
        <v>14</v>
      </c>
      <c r="B41" s="2">
        <v>2177760</v>
      </c>
      <c r="C41" s="2">
        <v>4097730.0000000005</v>
      </c>
      <c r="D41" s="2"/>
      <c r="E41" s="2"/>
      <c r="F41" s="2"/>
      <c r="G41" s="2"/>
      <c r="H41" s="2"/>
      <c r="I41" s="2">
        <v>740000</v>
      </c>
      <c r="J41" s="2"/>
      <c r="K41" s="2"/>
      <c r="L41" s="1">
        <f t="shared" si="31"/>
        <v>2177760</v>
      </c>
      <c r="M41" s="13">
        <f t="shared" si="31"/>
        <v>4837730</v>
      </c>
      <c r="N41" s="14">
        <f t="shared" si="32"/>
        <v>7015490</v>
      </c>
      <c r="P41" s="3" t="s">
        <v>14</v>
      </c>
      <c r="Q41" s="2">
        <v>1244</v>
      </c>
      <c r="R41" s="2">
        <v>1482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148</v>
      </c>
      <c r="Y41" s="2">
        <v>0</v>
      </c>
      <c r="Z41" s="2">
        <v>0</v>
      </c>
      <c r="AA41" s="1">
        <f t="shared" si="33"/>
        <v>1244</v>
      </c>
      <c r="AB41" s="13">
        <f t="shared" si="33"/>
        <v>1630</v>
      </c>
      <c r="AC41" s="14">
        <f t="shared" si="34"/>
        <v>2874</v>
      </c>
      <c r="AE41" s="3" t="s">
        <v>14</v>
      </c>
      <c r="AF41" s="2">
        <f t="shared" si="35"/>
        <v>1750.6109324758843</v>
      </c>
      <c r="AG41" s="2">
        <f t="shared" si="30"/>
        <v>2765.0000000000005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5000</v>
      </c>
      <c r="AN41" s="2" t="str">
        <f t="shared" si="30"/>
        <v>N.A.</v>
      </c>
      <c r="AO41" s="2" t="str">
        <f t="shared" si="30"/>
        <v>N.A.</v>
      </c>
      <c r="AP41" s="15">
        <f t="shared" si="30"/>
        <v>1750.6109324758843</v>
      </c>
      <c r="AQ41" s="13">
        <f t="shared" si="30"/>
        <v>2967.9325153374234</v>
      </c>
      <c r="AR41" s="14">
        <f t="shared" si="30"/>
        <v>2441.0194850382741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3852500.0000000005</v>
      </c>
      <c r="C43" s="2">
        <v>4097730.0000000005</v>
      </c>
      <c r="D43" s="2"/>
      <c r="E43" s="2"/>
      <c r="F43" s="2"/>
      <c r="G43" s="2"/>
      <c r="H43" s="2">
        <v>1145090</v>
      </c>
      <c r="I43" s="2">
        <v>740000</v>
      </c>
      <c r="J43" s="2"/>
      <c r="K43" s="2"/>
      <c r="L43" s="1">
        <f t="shared" ref="L43" si="36">B43+D43+F43+H43+J43</f>
        <v>4997590</v>
      </c>
      <c r="M43" s="13">
        <f t="shared" ref="M43" si="37">C43+E43+G43+I43+K43</f>
        <v>4837730</v>
      </c>
      <c r="N43" s="17">
        <f t="shared" ref="N43" si="38">L43+M43</f>
        <v>9835320</v>
      </c>
      <c r="P43" s="4" t="s">
        <v>16</v>
      </c>
      <c r="Q43" s="2">
        <v>2112</v>
      </c>
      <c r="R43" s="2">
        <v>1482</v>
      </c>
      <c r="S43" s="2">
        <v>0</v>
      </c>
      <c r="T43" s="2">
        <v>0</v>
      </c>
      <c r="U43" s="2">
        <v>0</v>
      </c>
      <c r="V43" s="2">
        <v>0</v>
      </c>
      <c r="W43" s="2">
        <v>251</v>
      </c>
      <c r="X43" s="2">
        <v>148</v>
      </c>
      <c r="Y43" s="2">
        <v>0</v>
      </c>
      <c r="Z43" s="2">
        <v>0</v>
      </c>
      <c r="AA43" s="1">
        <f t="shared" ref="AA43" si="39">Q43+S43+U43+W43+Y43</f>
        <v>2363</v>
      </c>
      <c r="AB43" s="13">
        <f t="shared" ref="AB43" si="40">R43+T43+V43+X43+Z43</f>
        <v>1630</v>
      </c>
      <c r="AC43" s="17">
        <f t="shared" ref="AC43" si="41">AA43+AB43</f>
        <v>3993</v>
      </c>
      <c r="AE43" s="4" t="s">
        <v>16</v>
      </c>
      <c r="AF43" s="2">
        <f t="shared" si="35"/>
        <v>1824.100378787879</v>
      </c>
      <c r="AG43" s="2">
        <f t="shared" si="30"/>
        <v>2765.0000000000005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4562.1115537848609</v>
      </c>
      <c r="AM43" s="2">
        <f t="shared" si="30"/>
        <v>5000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2114.9344054168432</v>
      </c>
      <c r="AQ43" s="13">
        <f t="shared" ref="AQ43" si="43">IFERROR(M43/AB43, "N.A.")</f>
        <v>2967.9325153374234</v>
      </c>
      <c r="AR43" s="14">
        <f t="shared" ref="AR43" si="44">IFERROR(N43/AC43, "N.A.")</f>
        <v>2463.1404958677685</v>
      </c>
    </row>
    <row r="44" spans="1:44" ht="15" customHeight="1" thickBot="1" x14ac:dyDescent="0.3">
      <c r="A44" s="5" t="s">
        <v>0</v>
      </c>
      <c r="B44" s="24">
        <f>B43+C43</f>
        <v>7950230.0000000009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1885090</v>
      </c>
      <c r="I44" s="26"/>
      <c r="J44" s="24">
        <f>J43+K43</f>
        <v>0</v>
      </c>
      <c r="K44" s="26"/>
      <c r="L44" s="24">
        <f>L43+M43</f>
        <v>9835320</v>
      </c>
      <c r="M44" s="25"/>
      <c r="N44" s="18">
        <f>B44+D44+F44+H44+J44</f>
        <v>9835320</v>
      </c>
      <c r="P44" s="5" t="s">
        <v>0</v>
      </c>
      <c r="Q44" s="24">
        <f>Q43+R43</f>
        <v>3594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399</v>
      </c>
      <c r="X44" s="26"/>
      <c r="Y44" s="24">
        <f>Y43+Z43</f>
        <v>0</v>
      </c>
      <c r="Z44" s="26"/>
      <c r="AA44" s="24">
        <f>AA43+AB43</f>
        <v>3993</v>
      </c>
      <c r="AB44" s="25"/>
      <c r="AC44" s="18">
        <f>Q44+S44+U44+W44+Y44</f>
        <v>3993</v>
      </c>
      <c r="AE44" s="5" t="s">
        <v>0</v>
      </c>
      <c r="AF44" s="27">
        <f>IFERROR(B44/Q44,"N.A.")</f>
        <v>2212.0840289371176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4724.5363408521307</v>
      </c>
      <c r="AM44" s="28"/>
      <c r="AN44" s="27" t="str">
        <f>IFERROR(J44/Y44,"N.A.")</f>
        <v>N.A.</v>
      </c>
      <c r="AO44" s="28"/>
      <c r="AP44" s="27">
        <f>IFERROR(L44/AA44,"N.A.")</f>
        <v>2463.1404958677685</v>
      </c>
      <c r="AQ44" s="28"/>
      <c r="AR44" s="16">
        <f>IFERROR(N44/AC44, "N.A.")</f>
        <v>2463.1404958677685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14960976</v>
      </c>
      <c r="C15" s="2"/>
      <c r="D15" s="2">
        <v>17065150</v>
      </c>
      <c r="E15" s="2"/>
      <c r="F15" s="2">
        <v>10414899.999999998</v>
      </c>
      <c r="G15" s="2"/>
      <c r="H15" s="2">
        <v>40305477.999999955</v>
      </c>
      <c r="I15" s="2"/>
      <c r="J15" s="2">
        <v>0</v>
      </c>
      <c r="K15" s="2"/>
      <c r="L15" s="1">
        <f>B15+D15+F15+H15+J15</f>
        <v>82746503.999999955</v>
      </c>
      <c r="M15" s="13">
        <f>C15+E15+G15+I15+K15</f>
        <v>0</v>
      </c>
      <c r="N15" s="14">
        <f>L15+M15</f>
        <v>82746503.999999955</v>
      </c>
      <c r="P15" s="3" t="s">
        <v>12</v>
      </c>
      <c r="Q15" s="2">
        <v>4119</v>
      </c>
      <c r="R15" s="2">
        <v>0</v>
      </c>
      <c r="S15" s="2">
        <v>4045</v>
      </c>
      <c r="T15" s="2">
        <v>0</v>
      </c>
      <c r="U15" s="2">
        <v>2324</v>
      </c>
      <c r="V15" s="2">
        <v>0</v>
      </c>
      <c r="W15" s="2">
        <v>16997</v>
      </c>
      <c r="X15" s="2">
        <v>0</v>
      </c>
      <c r="Y15" s="2">
        <v>3875</v>
      </c>
      <c r="Z15" s="2">
        <v>0</v>
      </c>
      <c r="AA15" s="1">
        <f>Q15+S15+U15+W15+Y15</f>
        <v>31360</v>
      </c>
      <c r="AB15" s="13">
        <f>R15+T15+V15+X15+Z15</f>
        <v>0</v>
      </c>
      <c r="AC15" s="14">
        <f>AA15+AB15</f>
        <v>31360</v>
      </c>
      <c r="AE15" s="3" t="s">
        <v>12</v>
      </c>
      <c r="AF15" s="2">
        <f>IFERROR(B15/Q15, "N.A.")</f>
        <v>3632.1864530225785</v>
      </c>
      <c r="AG15" s="2" t="str">
        <f t="shared" ref="AG15:AR19" si="0">IFERROR(C15/R15, "N.A.")</f>
        <v>N.A.</v>
      </c>
      <c r="AH15" s="2">
        <f t="shared" si="0"/>
        <v>4218.8257107540176</v>
      </c>
      <c r="AI15" s="2" t="str">
        <f t="shared" si="0"/>
        <v>N.A.</v>
      </c>
      <c r="AJ15" s="2">
        <f t="shared" si="0"/>
        <v>4481.454388984509</v>
      </c>
      <c r="AK15" s="2" t="str">
        <f t="shared" si="0"/>
        <v>N.A.</v>
      </c>
      <c r="AL15" s="2">
        <f t="shared" si="0"/>
        <v>2371.3289404012448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2638.6002551020392</v>
      </c>
      <c r="AQ15" s="13" t="str">
        <f t="shared" si="0"/>
        <v>N.A.</v>
      </c>
      <c r="AR15" s="14">
        <f t="shared" si="0"/>
        <v>2638.6002551020392</v>
      </c>
    </row>
    <row r="16" spans="1:44" ht="15" customHeight="1" thickBot="1" x14ac:dyDescent="0.3">
      <c r="A16" s="3" t="s">
        <v>13</v>
      </c>
      <c r="B16" s="2">
        <v>11467772</v>
      </c>
      <c r="C16" s="2">
        <v>1178200</v>
      </c>
      <c r="D16" s="2">
        <v>84710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11552482</v>
      </c>
      <c r="M16" s="13">
        <f t="shared" si="1"/>
        <v>1178200</v>
      </c>
      <c r="N16" s="14">
        <f t="shared" ref="N16:N18" si="2">L16+M16</f>
        <v>12730682</v>
      </c>
      <c r="P16" s="3" t="s">
        <v>13</v>
      </c>
      <c r="Q16" s="2">
        <v>5182</v>
      </c>
      <c r="R16" s="2">
        <v>274</v>
      </c>
      <c r="S16" s="2">
        <v>197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5379</v>
      </c>
      <c r="AB16" s="13">
        <f t="shared" si="3"/>
        <v>274</v>
      </c>
      <c r="AC16" s="14">
        <f t="shared" ref="AC16:AC18" si="4">AA16+AB16</f>
        <v>5653</v>
      </c>
      <c r="AE16" s="3" t="s">
        <v>13</v>
      </c>
      <c r="AF16" s="2">
        <f t="shared" ref="AF16:AF19" si="5">IFERROR(B16/Q16, "N.A.")</f>
        <v>2213.0011578541103</v>
      </c>
      <c r="AG16" s="2">
        <f t="shared" si="0"/>
        <v>4300</v>
      </c>
      <c r="AH16" s="2">
        <f t="shared" si="0"/>
        <v>430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2147.7006878601969</v>
      </c>
      <c r="AQ16" s="13">
        <f t="shared" si="0"/>
        <v>4300</v>
      </c>
      <c r="AR16" s="14">
        <f t="shared" si="0"/>
        <v>2252.0222890500618</v>
      </c>
    </row>
    <row r="17" spans="1:44" ht="15" customHeight="1" thickBot="1" x14ac:dyDescent="0.3">
      <c r="A17" s="3" t="s">
        <v>14</v>
      </c>
      <c r="B17" s="2">
        <v>51546597.999999993</v>
      </c>
      <c r="C17" s="2">
        <v>332535877.00000018</v>
      </c>
      <c r="D17" s="2">
        <v>4522004.0000000009</v>
      </c>
      <c r="E17" s="2">
        <v>5985000</v>
      </c>
      <c r="F17" s="2"/>
      <c r="G17" s="2">
        <v>25680790</v>
      </c>
      <c r="H17" s="2"/>
      <c r="I17" s="2">
        <v>8410370</v>
      </c>
      <c r="J17" s="2">
        <v>0</v>
      </c>
      <c r="K17" s="2"/>
      <c r="L17" s="1">
        <f t="shared" si="1"/>
        <v>56068601.999999993</v>
      </c>
      <c r="M17" s="13">
        <f t="shared" si="1"/>
        <v>372612037.00000018</v>
      </c>
      <c r="N17" s="14">
        <f t="shared" si="2"/>
        <v>428680639.00000018</v>
      </c>
      <c r="P17" s="3" t="s">
        <v>14</v>
      </c>
      <c r="Q17" s="2">
        <v>11898</v>
      </c>
      <c r="R17" s="2">
        <v>49971</v>
      </c>
      <c r="S17" s="2">
        <v>2217</v>
      </c>
      <c r="T17" s="2">
        <v>825</v>
      </c>
      <c r="U17" s="2">
        <v>0</v>
      </c>
      <c r="V17" s="2">
        <v>2033</v>
      </c>
      <c r="W17" s="2">
        <v>0</v>
      </c>
      <c r="X17" s="2">
        <v>2133</v>
      </c>
      <c r="Y17" s="2">
        <v>3434</v>
      </c>
      <c r="Z17" s="2">
        <v>0</v>
      </c>
      <c r="AA17" s="1">
        <f t="shared" si="3"/>
        <v>17549</v>
      </c>
      <c r="AB17" s="13">
        <f t="shared" si="3"/>
        <v>54962</v>
      </c>
      <c r="AC17" s="14">
        <f t="shared" si="4"/>
        <v>72511</v>
      </c>
      <c r="AE17" s="3" t="s">
        <v>14</v>
      </c>
      <c r="AF17" s="2">
        <f t="shared" si="5"/>
        <v>4332.3750210119342</v>
      </c>
      <c r="AG17" s="2">
        <f t="shared" si="0"/>
        <v>6654.5771947729718</v>
      </c>
      <c r="AH17" s="2">
        <f t="shared" si="0"/>
        <v>2039.6950834460988</v>
      </c>
      <c r="AI17" s="2">
        <f t="shared" si="0"/>
        <v>7254.545454545455</v>
      </c>
      <c r="AJ17" s="2" t="str">
        <f t="shared" si="0"/>
        <v>N.A.</v>
      </c>
      <c r="AK17" s="2">
        <f t="shared" si="0"/>
        <v>12631.967535661584</v>
      </c>
      <c r="AL17" s="2" t="str">
        <f t="shared" si="0"/>
        <v>N.A.</v>
      </c>
      <c r="AM17" s="2">
        <f t="shared" si="0"/>
        <v>3942.9770276605718</v>
      </c>
      <c r="AN17" s="2">
        <f t="shared" si="0"/>
        <v>0</v>
      </c>
      <c r="AO17" s="2" t="str">
        <f t="shared" si="0"/>
        <v>N.A.</v>
      </c>
      <c r="AP17" s="15">
        <f t="shared" si="0"/>
        <v>3194.9741865633364</v>
      </c>
      <c r="AQ17" s="13">
        <f t="shared" si="0"/>
        <v>6779.4482915468898</v>
      </c>
      <c r="AR17" s="14">
        <f t="shared" si="0"/>
        <v>5911.9394160885959</v>
      </c>
    </row>
    <row r="18" spans="1:44" ht="15" customHeight="1" thickBot="1" x14ac:dyDescent="0.3">
      <c r="A18" s="3" t="s">
        <v>15</v>
      </c>
      <c r="B18" s="2">
        <v>7036487.0000000019</v>
      </c>
      <c r="C18" s="2">
        <v>540000</v>
      </c>
      <c r="D18" s="2">
        <v>7476410</v>
      </c>
      <c r="E18" s="2"/>
      <c r="F18" s="2"/>
      <c r="G18" s="2">
        <v>3241917.0000000005</v>
      </c>
      <c r="H18" s="2">
        <v>1435778.9999999998</v>
      </c>
      <c r="I18" s="2"/>
      <c r="J18" s="2">
        <v>0</v>
      </c>
      <c r="K18" s="2"/>
      <c r="L18" s="1">
        <f t="shared" si="1"/>
        <v>15948676.000000002</v>
      </c>
      <c r="M18" s="13">
        <f t="shared" si="1"/>
        <v>3781917.0000000005</v>
      </c>
      <c r="N18" s="14">
        <f t="shared" si="2"/>
        <v>19730593.000000004</v>
      </c>
      <c r="P18" s="3" t="s">
        <v>15</v>
      </c>
      <c r="Q18" s="2">
        <v>3224</v>
      </c>
      <c r="R18" s="2">
        <v>90</v>
      </c>
      <c r="S18" s="2">
        <v>2311</v>
      </c>
      <c r="T18" s="2">
        <v>0</v>
      </c>
      <c r="U18" s="2">
        <v>0</v>
      </c>
      <c r="V18" s="2">
        <v>1308</v>
      </c>
      <c r="W18" s="2">
        <v>6283</v>
      </c>
      <c r="X18" s="2">
        <v>0</v>
      </c>
      <c r="Y18" s="2">
        <v>2952</v>
      </c>
      <c r="Z18" s="2">
        <v>0</v>
      </c>
      <c r="AA18" s="1">
        <f t="shared" si="3"/>
        <v>14770</v>
      </c>
      <c r="AB18" s="13">
        <f t="shared" si="3"/>
        <v>1398</v>
      </c>
      <c r="AC18" s="17">
        <f t="shared" si="4"/>
        <v>16168</v>
      </c>
      <c r="AE18" s="3" t="s">
        <v>15</v>
      </c>
      <c r="AF18" s="2">
        <f t="shared" si="5"/>
        <v>2182.5331885856085</v>
      </c>
      <c r="AG18" s="2">
        <f t="shared" si="0"/>
        <v>6000</v>
      </c>
      <c r="AH18" s="2">
        <f t="shared" si="0"/>
        <v>3235.1406317611422</v>
      </c>
      <c r="AI18" s="2" t="str">
        <f t="shared" si="0"/>
        <v>N.A.</v>
      </c>
      <c r="AJ18" s="2" t="str">
        <f t="shared" si="0"/>
        <v>N.A.</v>
      </c>
      <c r="AK18" s="2">
        <f t="shared" si="0"/>
        <v>2478.5298165137619</v>
      </c>
      <c r="AL18" s="2">
        <f t="shared" si="0"/>
        <v>228.51806461881264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1079.8020311442115</v>
      </c>
      <c r="AQ18" s="13">
        <f t="shared" si="0"/>
        <v>2705.2339055793996</v>
      </c>
      <c r="AR18" s="14">
        <f t="shared" si="0"/>
        <v>1220.3484042553193</v>
      </c>
    </row>
    <row r="19" spans="1:44" ht="15" customHeight="1" thickBot="1" x14ac:dyDescent="0.3">
      <c r="A19" s="4" t="s">
        <v>16</v>
      </c>
      <c r="B19" s="2">
        <v>85011833.00000003</v>
      </c>
      <c r="C19" s="2">
        <v>334254077.00000018</v>
      </c>
      <c r="D19" s="2">
        <v>29148274.000000004</v>
      </c>
      <c r="E19" s="2">
        <v>5985000</v>
      </c>
      <c r="F19" s="2">
        <v>10414899.999999998</v>
      </c>
      <c r="G19" s="2">
        <v>28922707</v>
      </c>
      <c r="H19" s="2">
        <v>41741256.999999978</v>
      </c>
      <c r="I19" s="2">
        <v>8410370</v>
      </c>
      <c r="J19" s="2">
        <v>0</v>
      </c>
      <c r="K19" s="2"/>
      <c r="L19" s="1">
        <f t="shared" ref="L19" si="6">B19+D19+F19+H19+J19</f>
        <v>166316264</v>
      </c>
      <c r="M19" s="13">
        <f t="shared" ref="M19" si="7">C19+E19+G19+I19+K19</f>
        <v>377572154.00000018</v>
      </c>
      <c r="N19" s="17">
        <f t="shared" ref="N19" si="8">L19+M19</f>
        <v>543888418.00000024</v>
      </c>
      <c r="P19" s="4" t="s">
        <v>16</v>
      </c>
      <c r="Q19" s="2">
        <v>24423</v>
      </c>
      <c r="R19" s="2">
        <v>50335</v>
      </c>
      <c r="S19" s="2">
        <v>8770</v>
      </c>
      <c r="T19" s="2">
        <v>825</v>
      </c>
      <c r="U19" s="2">
        <v>2324</v>
      </c>
      <c r="V19" s="2">
        <v>3341</v>
      </c>
      <c r="W19" s="2">
        <v>23280</v>
      </c>
      <c r="X19" s="2">
        <v>2133</v>
      </c>
      <c r="Y19" s="2">
        <v>10261</v>
      </c>
      <c r="Z19" s="2">
        <v>0</v>
      </c>
      <c r="AA19" s="1">
        <f t="shared" ref="AA19" si="9">Q19+S19+U19+W19+Y19</f>
        <v>69058</v>
      </c>
      <c r="AB19" s="13">
        <f t="shared" ref="AB19" si="10">R19+T19+V19+X19+Z19</f>
        <v>56634</v>
      </c>
      <c r="AC19" s="14">
        <f t="shared" ref="AC19" si="11">AA19+AB19</f>
        <v>125692</v>
      </c>
      <c r="AE19" s="4" t="s">
        <v>16</v>
      </c>
      <c r="AF19" s="2">
        <f t="shared" si="5"/>
        <v>3480.8104245997638</v>
      </c>
      <c r="AG19" s="2">
        <f t="shared" si="0"/>
        <v>6640.5895897486871</v>
      </c>
      <c r="AH19" s="2">
        <f t="shared" si="0"/>
        <v>3323.634435575827</v>
      </c>
      <c r="AI19" s="2">
        <f t="shared" si="0"/>
        <v>7254.545454545455</v>
      </c>
      <c r="AJ19" s="2">
        <f t="shared" si="0"/>
        <v>4481.454388984509</v>
      </c>
      <c r="AK19" s="2">
        <f t="shared" si="0"/>
        <v>8656.9012271774918</v>
      </c>
      <c r="AL19" s="2">
        <f t="shared" si="0"/>
        <v>1793.009321305841</v>
      </c>
      <c r="AM19" s="2">
        <f t="shared" si="0"/>
        <v>3942.9770276605718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2408.356222305888</v>
      </c>
      <c r="AQ19" s="13">
        <f t="shared" ref="AQ19" si="13">IFERROR(M19/AB19, "N.A.")</f>
        <v>6666.8812727336963</v>
      </c>
      <c r="AR19" s="14">
        <f t="shared" ref="AR19" si="14">IFERROR(N19/AC19, "N.A.")</f>
        <v>4327.1522292588252</v>
      </c>
    </row>
    <row r="20" spans="1:44" ht="15" customHeight="1" thickBot="1" x14ac:dyDescent="0.3">
      <c r="A20" s="5" t="s">
        <v>0</v>
      </c>
      <c r="B20" s="24">
        <f>B19+C19</f>
        <v>419265910.00000024</v>
      </c>
      <c r="C20" s="26"/>
      <c r="D20" s="24">
        <f>D19+E19</f>
        <v>35133274</v>
      </c>
      <c r="E20" s="26"/>
      <c r="F20" s="24">
        <f>F19+G19</f>
        <v>39337607</v>
      </c>
      <c r="G20" s="26"/>
      <c r="H20" s="24">
        <f>H19+I19</f>
        <v>50151626.999999978</v>
      </c>
      <c r="I20" s="26"/>
      <c r="J20" s="24">
        <f>J19+K19</f>
        <v>0</v>
      </c>
      <c r="K20" s="26"/>
      <c r="L20" s="24">
        <f>L19+M19</f>
        <v>543888418.00000024</v>
      </c>
      <c r="M20" s="25"/>
      <c r="N20" s="18">
        <f>B20+D20+F20+H20+J20</f>
        <v>543888418.00000024</v>
      </c>
      <c r="P20" s="5" t="s">
        <v>0</v>
      </c>
      <c r="Q20" s="24">
        <f>Q19+R19</f>
        <v>74758</v>
      </c>
      <c r="R20" s="26"/>
      <c r="S20" s="24">
        <f>S19+T19</f>
        <v>9595</v>
      </c>
      <c r="T20" s="26"/>
      <c r="U20" s="24">
        <f>U19+V19</f>
        <v>5665</v>
      </c>
      <c r="V20" s="26"/>
      <c r="W20" s="24">
        <f>W19+X19</f>
        <v>25413</v>
      </c>
      <c r="X20" s="26"/>
      <c r="Y20" s="24">
        <f>Y19+Z19</f>
        <v>10261</v>
      </c>
      <c r="Z20" s="26"/>
      <c r="AA20" s="24">
        <f>AA19+AB19</f>
        <v>125692</v>
      </c>
      <c r="AB20" s="26"/>
      <c r="AC20" s="19">
        <f>Q20+S20+U20+W20+Y20</f>
        <v>125692</v>
      </c>
      <c r="AE20" s="5" t="s">
        <v>0</v>
      </c>
      <c r="AF20" s="27">
        <f>IFERROR(B20/Q20,"N.A.")</f>
        <v>5608.3082746997006</v>
      </c>
      <c r="AG20" s="28"/>
      <c r="AH20" s="27">
        <f>IFERROR(D20/S20,"N.A.")</f>
        <v>3661.623137050547</v>
      </c>
      <c r="AI20" s="28"/>
      <c r="AJ20" s="27">
        <f>IFERROR(F20/U20,"N.A.")</f>
        <v>6943.9729920564869</v>
      </c>
      <c r="AK20" s="28"/>
      <c r="AL20" s="27">
        <f>IFERROR(H20/W20,"N.A.")</f>
        <v>1973.4634635816305</v>
      </c>
      <c r="AM20" s="28"/>
      <c r="AN20" s="27">
        <f>IFERROR(J20/Y20,"N.A.")</f>
        <v>0</v>
      </c>
      <c r="AO20" s="28"/>
      <c r="AP20" s="27">
        <f>IFERROR(L20/AA20,"N.A.")</f>
        <v>4327.1522292588252</v>
      </c>
      <c r="AQ20" s="28"/>
      <c r="AR20" s="16">
        <f>IFERROR(N20/AC20, "N.A.")</f>
        <v>4327.1522292588252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11971199.999999996</v>
      </c>
      <c r="C27" s="2"/>
      <c r="D27" s="2">
        <v>15273009.999999996</v>
      </c>
      <c r="E27" s="2"/>
      <c r="F27" s="2">
        <v>9709700</v>
      </c>
      <c r="G27" s="2"/>
      <c r="H27" s="2">
        <v>30520197.999999993</v>
      </c>
      <c r="I27" s="2"/>
      <c r="J27" s="2">
        <v>0</v>
      </c>
      <c r="K27" s="2"/>
      <c r="L27" s="1">
        <f>B27+D27+F27+H27+J27</f>
        <v>67474107.999999985</v>
      </c>
      <c r="M27" s="13">
        <f>C27+E27+G27+I27+K27</f>
        <v>0</v>
      </c>
      <c r="N27" s="14">
        <f>L27+M27</f>
        <v>67474107.999999985</v>
      </c>
      <c r="P27" s="3" t="s">
        <v>12</v>
      </c>
      <c r="Q27" s="2">
        <v>2822</v>
      </c>
      <c r="R27" s="2">
        <v>0</v>
      </c>
      <c r="S27" s="2">
        <v>3444</v>
      </c>
      <c r="T27" s="2">
        <v>0</v>
      </c>
      <c r="U27" s="2">
        <v>1967</v>
      </c>
      <c r="V27" s="2">
        <v>0</v>
      </c>
      <c r="W27" s="2">
        <v>9207</v>
      </c>
      <c r="X27" s="2">
        <v>0</v>
      </c>
      <c r="Y27" s="2">
        <v>1708</v>
      </c>
      <c r="Z27" s="2">
        <v>0</v>
      </c>
      <c r="AA27" s="1">
        <f>Q27+S27+U27+W27+Y27</f>
        <v>19148</v>
      </c>
      <c r="AB27" s="13">
        <f>R27+T27+V27+X27+Z27</f>
        <v>0</v>
      </c>
      <c r="AC27" s="14">
        <f>AA27+AB27</f>
        <v>19148</v>
      </c>
      <c r="AE27" s="3" t="s">
        <v>12</v>
      </c>
      <c r="AF27" s="2">
        <f>IFERROR(B27/Q27, "N.A.")</f>
        <v>4242.0978029766111</v>
      </c>
      <c r="AG27" s="2" t="str">
        <f t="shared" ref="AG27:AR31" si="15">IFERROR(C27/R27, "N.A.")</f>
        <v>N.A.</v>
      </c>
      <c r="AH27" s="2">
        <f t="shared" si="15"/>
        <v>4434.6718931475016</v>
      </c>
      <c r="AI27" s="2" t="str">
        <f t="shared" si="15"/>
        <v>N.A.</v>
      </c>
      <c r="AJ27" s="2">
        <f t="shared" si="15"/>
        <v>4936.2989323843412</v>
      </c>
      <c r="AK27" s="2" t="str">
        <f t="shared" si="15"/>
        <v>N.A.</v>
      </c>
      <c r="AL27" s="2">
        <f t="shared" si="15"/>
        <v>3314.8906266970776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3523.8201378734066</v>
      </c>
      <c r="AQ27" s="13" t="str">
        <f t="shared" si="15"/>
        <v>N.A.</v>
      </c>
      <c r="AR27" s="14">
        <f t="shared" si="15"/>
        <v>3523.8201378734066</v>
      </c>
    </row>
    <row r="28" spans="1:44" ht="15" customHeight="1" thickBot="1" x14ac:dyDescent="0.3">
      <c r="A28" s="3" t="s">
        <v>13</v>
      </c>
      <c r="B28" s="2">
        <v>1585410.0000000002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1585410.0000000002</v>
      </c>
      <c r="M28" s="13">
        <f t="shared" si="16"/>
        <v>0</v>
      </c>
      <c r="N28" s="14">
        <f t="shared" ref="N28:N30" si="17">L28+M28</f>
        <v>1585410.0000000002</v>
      </c>
      <c r="P28" s="3" t="s">
        <v>13</v>
      </c>
      <c r="Q28" s="2">
        <v>554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554</v>
      </c>
      <c r="AB28" s="13">
        <f t="shared" si="18"/>
        <v>0</v>
      </c>
      <c r="AC28" s="14">
        <f t="shared" ref="AC28:AC30" si="19">AA28+AB28</f>
        <v>554</v>
      </c>
      <c r="AE28" s="3" t="s">
        <v>13</v>
      </c>
      <c r="AF28" s="2">
        <f t="shared" ref="AF28:AF31" si="20">IFERROR(B28/Q28, "N.A.")</f>
        <v>2861.7509025270761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2861.7509025270761</v>
      </c>
      <c r="AQ28" s="13" t="str">
        <f t="shared" si="15"/>
        <v>N.A.</v>
      </c>
      <c r="AR28" s="14">
        <f t="shared" si="15"/>
        <v>2861.7509025270761</v>
      </c>
    </row>
    <row r="29" spans="1:44" ht="15" customHeight="1" thickBot="1" x14ac:dyDescent="0.3">
      <c r="A29" s="3" t="s">
        <v>14</v>
      </c>
      <c r="B29" s="2">
        <v>28010309.999999996</v>
      </c>
      <c r="C29" s="2">
        <v>200575110</v>
      </c>
      <c r="D29" s="2">
        <v>3781200</v>
      </c>
      <c r="E29" s="2">
        <v>4850400</v>
      </c>
      <c r="F29" s="2"/>
      <c r="G29" s="2">
        <v>25478260</v>
      </c>
      <c r="H29" s="2"/>
      <c r="I29" s="2">
        <v>7041769.9999999981</v>
      </c>
      <c r="J29" s="2">
        <v>0</v>
      </c>
      <c r="K29" s="2"/>
      <c r="L29" s="1">
        <f t="shared" si="16"/>
        <v>31791509.999999996</v>
      </c>
      <c r="M29" s="13">
        <f t="shared" si="16"/>
        <v>237945540</v>
      </c>
      <c r="N29" s="14">
        <f t="shared" si="17"/>
        <v>269737050</v>
      </c>
      <c r="P29" s="3" t="s">
        <v>14</v>
      </c>
      <c r="Q29" s="2">
        <v>6709</v>
      </c>
      <c r="R29" s="2">
        <v>28216</v>
      </c>
      <c r="S29" s="2">
        <v>1887</v>
      </c>
      <c r="T29" s="2">
        <v>642</v>
      </c>
      <c r="U29" s="2">
        <v>0</v>
      </c>
      <c r="V29" s="2">
        <v>1876</v>
      </c>
      <c r="W29" s="2">
        <v>0</v>
      </c>
      <c r="X29" s="2">
        <v>1524</v>
      </c>
      <c r="Y29" s="2">
        <v>1344</v>
      </c>
      <c r="Z29" s="2">
        <v>0</v>
      </c>
      <c r="AA29" s="1">
        <f t="shared" si="18"/>
        <v>9940</v>
      </c>
      <c r="AB29" s="13">
        <f t="shared" si="18"/>
        <v>32258</v>
      </c>
      <c r="AC29" s="14">
        <f t="shared" si="19"/>
        <v>42198</v>
      </c>
      <c r="AE29" s="3" t="s">
        <v>14</v>
      </c>
      <c r="AF29" s="2">
        <f t="shared" si="20"/>
        <v>4175.0350275748988</v>
      </c>
      <c r="AG29" s="2">
        <f t="shared" si="15"/>
        <v>7108.5593280408275</v>
      </c>
      <c r="AH29" s="2">
        <f t="shared" si="15"/>
        <v>2003.8155802861686</v>
      </c>
      <c r="AI29" s="2">
        <f t="shared" si="15"/>
        <v>7555.1401869158881</v>
      </c>
      <c r="AJ29" s="2" t="str">
        <f t="shared" si="15"/>
        <v>N.A.</v>
      </c>
      <c r="AK29" s="2">
        <f t="shared" si="15"/>
        <v>13581.162046908315</v>
      </c>
      <c r="AL29" s="2" t="str">
        <f t="shared" si="15"/>
        <v>N.A.</v>
      </c>
      <c r="AM29" s="2">
        <f t="shared" si="15"/>
        <v>4620.5839895013114</v>
      </c>
      <c r="AN29" s="2">
        <f t="shared" si="15"/>
        <v>0</v>
      </c>
      <c r="AO29" s="2" t="str">
        <f t="shared" si="15"/>
        <v>N.A.</v>
      </c>
      <c r="AP29" s="15">
        <f t="shared" si="15"/>
        <v>3198.3410462776656</v>
      </c>
      <c r="AQ29" s="13">
        <f t="shared" si="15"/>
        <v>7376.3264926529855</v>
      </c>
      <c r="AR29" s="14">
        <f t="shared" si="15"/>
        <v>6392.1761694867055</v>
      </c>
    </row>
    <row r="30" spans="1:44" ht="15" customHeight="1" thickBot="1" x14ac:dyDescent="0.3">
      <c r="A30" s="3" t="s">
        <v>15</v>
      </c>
      <c r="B30" s="2">
        <v>7036487.0000000019</v>
      </c>
      <c r="C30" s="2">
        <v>540000</v>
      </c>
      <c r="D30" s="2">
        <v>7476410</v>
      </c>
      <c r="E30" s="2"/>
      <c r="F30" s="2"/>
      <c r="G30" s="2">
        <v>3241917.0000000005</v>
      </c>
      <c r="H30" s="2">
        <v>1106079.0000000002</v>
      </c>
      <c r="I30" s="2"/>
      <c r="J30" s="2">
        <v>0</v>
      </c>
      <c r="K30" s="2"/>
      <c r="L30" s="1">
        <f t="shared" si="16"/>
        <v>15618976.000000002</v>
      </c>
      <c r="M30" s="13">
        <f t="shared" si="16"/>
        <v>3781917.0000000005</v>
      </c>
      <c r="N30" s="14">
        <f t="shared" si="17"/>
        <v>19400893.000000004</v>
      </c>
      <c r="P30" s="3" t="s">
        <v>15</v>
      </c>
      <c r="Q30" s="2">
        <v>3224</v>
      </c>
      <c r="R30" s="2">
        <v>90</v>
      </c>
      <c r="S30" s="2">
        <v>2311</v>
      </c>
      <c r="T30" s="2">
        <v>0</v>
      </c>
      <c r="U30" s="2">
        <v>0</v>
      </c>
      <c r="V30" s="2">
        <v>1308</v>
      </c>
      <c r="W30" s="2">
        <v>5839</v>
      </c>
      <c r="X30" s="2">
        <v>0</v>
      </c>
      <c r="Y30" s="2">
        <v>1890</v>
      </c>
      <c r="Z30" s="2">
        <v>0</v>
      </c>
      <c r="AA30" s="1">
        <f t="shared" si="18"/>
        <v>13264</v>
      </c>
      <c r="AB30" s="13">
        <f t="shared" si="18"/>
        <v>1398</v>
      </c>
      <c r="AC30" s="17">
        <f t="shared" si="19"/>
        <v>14662</v>
      </c>
      <c r="AE30" s="3" t="s">
        <v>15</v>
      </c>
      <c r="AF30" s="2">
        <f t="shared" si="20"/>
        <v>2182.5331885856085</v>
      </c>
      <c r="AG30" s="2">
        <f t="shared" si="15"/>
        <v>6000</v>
      </c>
      <c r="AH30" s="2">
        <f t="shared" si="15"/>
        <v>3235.1406317611422</v>
      </c>
      <c r="AI30" s="2" t="str">
        <f t="shared" si="15"/>
        <v>N.A.</v>
      </c>
      <c r="AJ30" s="2" t="str">
        <f t="shared" si="15"/>
        <v>N.A.</v>
      </c>
      <c r="AK30" s="2">
        <f t="shared" si="15"/>
        <v>2478.5298165137619</v>
      </c>
      <c r="AL30" s="2">
        <f t="shared" si="15"/>
        <v>189.42952560369929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1177.5464414957783</v>
      </c>
      <c r="AQ30" s="13">
        <f t="shared" si="15"/>
        <v>2705.2339055793996</v>
      </c>
      <c r="AR30" s="14">
        <f t="shared" si="15"/>
        <v>1323.2091801936983</v>
      </c>
    </row>
    <row r="31" spans="1:44" ht="15" customHeight="1" thickBot="1" x14ac:dyDescent="0.3">
      <c r="A31" s="4" t="s">
        <v>16</v>
      </c>
      <c r="B31" s="2">
        <v>48603406.999999978</v>
      </c>
      <c r="C31" s="2">
        <v>201115110</v>
      </c>
      <c r="D31" s="2">
        <v>26530620.000000004</v>
      </c>
      <c r="E31" s="2">
        <v>4850400</v>
      </c>
      <c r="F31" s="2">
        <v>9709700</v>
      </c>
      <c r="G31" s="2">
        <v>28720177</v>
      </c>
      <c r="H31" s="2">
        <v>31626276.999999985</v>
      </c>
      <c r="I31" s="2">
        <v>7041769.9999999981</v>
      </c>
      <c r="J31" s="2">
        <v>0</v>
      </c>
      <c r="K31" s="2"/>
      <c r="L31" s="1">
        <f t="shared" ref="L31" si="21">B31+D31+F31+H31+J31</f>
        <v>116470003.99999997</v>
      </c>
      <c r="M31" s="13">
        <f t="shared" ref="M31" si="22">C31+E31+G31+I31+K31</f>
        <v>241727457</v>
      </c>
      <c r="N31" s="17">
        <f t="shared" ref="N31" si="23">L31+M31</f>
        <v>358197461</v>
      </c>
      <c r="P31" s="4" t="s">
        <v>16</v>
      </c>
      <c r="Q31" s="2">
        <v>13309</v>
      </c>
      <c r="R31" s="2">
        <v>28306</v>
      </c>
      <c r="S31" s="2">
        <v>7642</v>
      </c>
      <c r="T31" s="2">
        <v>642</v>
      </c>
      <c r="U31" s="2">
        <v>1967</v>
      </c>
      <c r="V31" s="2">
        <v>3184</v>
      </c>
      <c r="W31" s="2">
        <v>15046</v>
      </c>
      <c r="X31" s="2">
        <v>1524</v>
      </c>
      <c r="Y31" s="2">
        <v>4942</v>
      </c>
      <c r="Z31" s="2">
        <v>0</v>
      </c>
      <c r="AA31" s="1">
        <f t="shared" ref="AA31" si="24">Q31+S31+U31+W31+Y31</f>
        <v>42906</v>
      </c>
      <c r="AB31" s="13">
        <f t="shared" ref="AB31" si="25">R31+T31+V31+X31+Z31</f>
        <v>33656</v>
      </c>
      <c r="AC31" s="14">
        <f t="shared" ref="AC31" si="26">AA31+AB31</f>
        <v>76562</v>
      </c>
      <c r="AE31" s="4" t="s">
        <v>16</v>
      </c>
      <c r="AF31" s="2">
        <f t="shared" si="20"/>
        <v>3651.9202795101041</v>
      </c>
      <c r="AG31" s="2">
        <f t="shared" si="15"/>
        <v>7105.034621634989</v>
      </c>
      <c r="AH31" s="2">
        <f t="shared" si="15"/>
        <v>3471.6854226642245</v>
      </c>
      <c r="AI31" s="2">
        <f t="shared" si="15"/>
        <v>7555.1401869158881</v>
      </c>
      <c r="AJ31" s="2">
        <f t="shared" si="15"/>
        <v>4936.2989323843412</v>
      </c>
      <c r="AK31" s="2">
        <f t="shared" si="15"/>
        <v>9020.156092964824</v>
      </c>
      <c r="AL31" s="2">
        <f t="shared" si="15"/>
        <v>2101.9724179183827</v>
      </c>
      <c r="AM31" s="2">
        <f t="shared" si="15"/>
        <v>4620.5839895013114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2714.5388523749584</v>
      </c>
      <c r="AQ31" s="13">
        <f t="shared" ref="AQ31" si="28">IFERROR(M31/AB31, "N.A.")</f>
        <v>7182.2990551461853</v>
      </c>
      <c r="AR31" s="14">
        <f t="shared" ref="AR31" si="29">IFERROR(N31/AC31, "N.A.")</f>
        <v>4678.5280034481857</v>
      </c>
    </row>
    <row r="32" spans="1:44" ht="15" customHeight="1" thickBot="1" x14ac:dyDescent="0.3">
      <c r="A32" s="5" t="s">
        <v>0</v>
      </c>
      <c r="B32" s="24">
        <f>B31+C31</f>
        <v>249718516.99999997</v>
      </c>
      <c r="C32" s="26"/>
      <c r="D32" s="24">
        <f>D31+E31</f>
        <v>31381020.000000004</v>
      </c>
      <c r="E32" s="26"/>
      <c r="F32" s="24">
        <f>F31+G31</f>
        <v>38429877</v>
      </c>
      <c r="G32" s="26"/>
      <c r="H32" s="24">
        <f>H31+I31</f>
        <v>38668046.999999985</v>
      </c>
      <c r="I32" s="26"/>
      <c r="J32" s="24">
        <f>J31+K31</f>
        <v>0</v>
      </c>
      <c r="K32" s="26"/>
      <c r="L32" s="24">
        <f>L31+M31</f>
        <v>358197461</v>
      </c>
      <c r="M32" s="25"/>
      <c r="N32" s="18">
        <f>B32+D32+F32+H32+J32</f>
        <v>358197461</v>
      </c>
      <c r="P32" s="5" t="s">
        <v>0</v>
      </c>
      <c r="Q32" s="24">
        <f>Q31+R31</f>
        <v>41615</v>
      </c>
      <c r="R32" s="26"/>
      <c r="S32" s="24">
        <f>S31+T31</f>
        <v>8284</v>
      </c>
      <c r="T32" s="26"/>
      <c r="U32" s="24">
        <f>U31+V31</f>
        <v>5151</v>
      </c>
      <c r="V32" s="26"/>
      <c r="W32" s="24">
        <f>W31+X31</f>
        <v>16570</v>
      </c>
      <c r="X32" s="26"/>
      <c r="Y32" s="24">
        <f>Y31+Z31</f>
        <v>4942</v>
      </c>
      <c r="Z32" s="26"/>
      <c r="AA32" s="24">
        <f>AA31+AB31</f>
        <v>76562</v>
      </c>
      <c r="AB32" s="26"/>
      <c r="AC32" s="19">
        <f>Q32+S32+U32+W32+Y32</f>
        <v>76562</v>
      </c>
      <c r="AE32" s="5" t="s">
        <v>0</v>
      </c>
      <c r="AF32" s="27">
        <f>IFERROR(B32/Q32,"N.A.")</f>
        <v>6000.6852577195714</v>
      </c>
      <c r="AG32" s="28"/>
      <c r="AH32" s="27">
        <f>IFERROR(D32/S32,"N.A.")</f>
        <v>3788.1482375663936</v>
      </c>
      <c r="AI32" s="28"/>
      <c r="AJ32" s="27">
        <f>IFERROR(F32/U32,"N.A.")</f>
        <v>7460.6633663366338</v>
      </c>
      <c r="AK32" s="28"/>
      <c r="AL32" s="27">
        <f>IFERROR(H32/W32,"N.A.")</f>
        <v>2333.6178032589009</v>
      </c>
      <c r="AM32" s="28"/>
      <c r="AN32" s="27">
        <f>IFERROR(J32/Y32,"N.A.")</f>
        <v>0</v>
      </c>
      <c r="AO32" s="28"/>
      <c r="AP32" s="27">
        <f>IFERROR(L32/AA32,"N.A.")</f>
        <v>4678.5280034481857</v>
      </c>
      <c r="AQ32" s="28"/>
      <c r="AR32" s="16">
        <f>IFERROR(N32/AC32, "N.A.")</f>
        <v>4678.5280034481857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2989776</v>
      </c>
      <c r="C39" s="2"/>
      <c r="D39" s="2">
        <v>1792140</v>
      </c>
      <c r="E39" s="2"/>
      <c r="F39" s="2">
        <v>705200.00000000012</v>
      </c>
      <c r="G39" s="2"/>
      <c r="H39" s="2">
        <v>9785280</v>
      </c>
      <c r="I39" s="2"/>
      <c r="J39" s="2">
        <v>0</v>
      </c>
      <c r="K39" s="2"/>
      <c r="L39" s="1">
        <f>B39+D39+F39+H39+J39</f>
        <v>15272396</v>
      </c>
      <c r="M39" s="13">
        <f>C39+E39+G39+I39+K39</f>
        <v>0</v>
      </c>
      <c r="N39" s="14">
        <f>L39+M39</f>
        <v>15272396</v>
      </c>
      <c r="P39" s="3" t="s">
        <v>12</v>
      </c>
      <c r="Q39" s="2">
        <v>1297</v>
      </c>
      <c r="R39" s="2">
        <v>0</v>
      </c>
      <c r="S39" s="2">
        <v>601</v>
      </c>
      <c r="T39" s="2">
        <v>0</v>
      </c>
      <c r="U39" s="2">
        <v>357</v>
      </c>
      <c r="V39" s="2">
        <v>0</v>
      </c>
      <c r="W39" s="2">
        <v>7790</v>
      </c>
      <c r="X39" s="2">
        <v>0</v>
      </c>
      <c r="Y39" s="2">
        <v>2167</v>
      </c>
      <c r="Z39" s="2">
        <v>0</v>
      </c>
      <c r="AA39" s="1">
        <f>Q39+S39+U39+W39+Y39</f>
        <v>12212</v>
      </c>
      <c r="AB39" s="13">
        <f>R39+T39+V39+X39+Z39</f>
        <v>0</v>
      </c>
      <c r="AC39" s="14">
        <f>AA39+AB39</f>
        <v>12212</v>
      </c>
      <c r="AE39" s="3" t="s">
        <v>12</v>
      </c>
      <c r="AF39" s="2">
        <f>IFERROR(B39/Q39, "N.A.")</f>
        <v>2305.1472629144178</v>
      </c>
      <c r="AG39" s="2" t="str">
        <f t="shared" ref="AG39:AR43" si="30">IFERROR(C39/R39, "N.A.")</f>
        <v>N.A.</v>
      </c>
      <c r="AH39" s="2">
        <f t="shared" si="30"/>
        <v>2981.9301164725457</v>
      </c>
      <c r="AI39" s="2" t="str">
        <f t="shared" si="30"/>
        <v>N.A.</v>
      </c>
      <c r="AJ39" s="2">
        <f t="shared" si="30"/>
        <v>1975.3501400560228</v>
      </c>
      <c r="AK39" s="2" t="str">
        <f t="shared" si="30"/>
        <v>N.A.</v>
      </c>
      <c r="AL39" s="2">
        <f t="shared" si="30"/>
        <v>1256.1335044929397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1250.605633802817</v>
      </c>
      <c r="AQ39" s="13" t="str">
        <f t="shared" si="30"/>
        <v>N.A.</v>
      </c>
      <c r="AR39" s="14">
        <f t="shared" si="30"/>
        <v>1250.605633802817</v>
      </c>
    </row>
    <row r="40" spans="1:44" ht="15" customHeight="1" thickBot="1" x14ac:dyDescent="0.3">
      <c r="A40" s="3" t="s">
        <v>13</v>
      </c>
      <c r="B40" s="2">
        <v>9882362</v>
      </c>
      <c r="C40" s="2">
        <v>1178200</v>
      </c>
      <c r="D40" s="2">
        <v>84710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9967072</v>
      </c>
      <c r="M40" s="13">
        <f t="shared" si="31"/>
        <v>1178200</v>
      </c>
      <c r="N40" s="14">
        <f t="shared" ref="N40:N42" si="32">L40+M40</f>
        <v>11145272</v>
      </c>
      <c r="P40" s="3" t="s">
        <v>13</v>
      </c>
      <c r="Q40" s="2">
        <v>4628</v>
      </c>
      <c r="R40" s="2">
        <v>274</v>
      </c>
      <c r="S40" s="2">
        <v>197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4825</v>
      </c>
      <c r="AB40" s="13">
        <f t="shared" si="33"/>
        <v>274</v>
      </c>
      <c r="AC40" s="14">
        <f t="shared" ref="AC40:AC42" si="34">AA40+AB40</f>
        <v>5099</v>
      </c>
      <c r="AE40" s="3" t="s">
        <v>13</v>
      </c>
      <c r="AF40" s="2">
        <f t="shared" ref="AF40:AF43" si="35">IFERROR(B40/Q40, "N.A.")</f>
        <v>2135.3418323249784</v>
      </c>
      <c r="AG40" s="2">
        <f t="shared" si="30"/>
        <v>4300</v>
      </c>
      <c r="AH40" s="2">
        <f t="shared" si="30"/>
        <v>430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2065.7144041450779</v>
      </c>
      <c r="AQ40" s="13">
        <f t="shared" si="30"/>
        <v>4300</v>
      </c>
      <c r="AR40" s="14">
        <f t="shared" si="30"/>
        <v>2185.7760345165721</v>
      </c>
    </row>
    <row r="41" spans="1:44" ht="15" customHeight="1" thickBot="1" x14ac:dyDescent="0.3">
      <c r="A41" s="3" t="s">
        <v>14</v>
      </c>
      <c r="B41" s="2">
        <v>23536288</v>
      </c>
      <c r="C41" s="2">
        <v>131960766.9999999</v>
      </c>
      <c r="D41" s="2">
        <v>740804</v>
      </c>
      <c r="E41" s="2">
        <v>1134600</v>
      </c>
      <c r="F41" s="2"/>
      <c r="G41" s="2">
        <v>202530</v>
      </c>
      <c r="H41" s="2"/>
      <c r="I41" s="2">
        <v>1368600</v>
      </c>
      <c r="J41" s="2">
        <v>0</v>
      </c>
      <c r="K41" s="2"/>
      <c r="L41" s="1">
        <f t="shared" si="31"/>
        <v>24277092</v>
      </c>
      <c r="M41" s="13">
        <f t="shared" si="31"/>
        <v>134666496.99999988</v>
      </c>
      <c r="N41" s="14">
        <f t="shared" si="32"/>
        <v>158943588.99999988</v>
      </c>
      <c r="P41" s="3" t="s">
        <v>14</v>
      </c>
      <c r="Q41" s="2">
        <v>5189</v>
      </c>
      <c r="R41" s="2">
        <v>21755</v>
      </c>
      <c r="S41" s="2">
        <v>330</v>
      </c>
      <c r="T41" s="2">
        <v>183</v>
      </c>
      <c r="U41" s="2">
        <v>0</v>
      </c>
      <c r="V41" s="2">
        <v>157</v>
      </c>
      <c r="W41" s="2">
        <v>0</v>
      </c>
      <c r="X41" s="2">
        <v>609</v>
      </c>
      <c r="Y41" s="2">
        <v>2090</v>
      </c>
      <c r="Z41" s="2">
        <v>0</v>
      </c>
      <c r="AA41" s="1">
        <f t="shared" si="33"/>
        <v>7609</v>
      </c>
      <c r="AB41" s="13">
        <f t="shared" si="33"/>
        <v>22704</v>
      </c>
      <c r="AC41" s="14">
        <f t="shared" si="34"/>
        <v>30313</v>
      </c>
      <c r="AE41" s="3" t="s">
        <v>14</v>
      </c>
      <c r="AF41" s="2">
        <f t="shared" si="35"/>
        <v>4535.8042011948355</v>
      </c>
      <c r="AG41" s="2">
        <f t="shared" si="30"/>
        <v>6065.7672718915146</v>
      </c>
      <c r="AH41" s="2">
        <f t="shared" si="30"/>
        <v>2244.8606060606062</v>
      </c>
      <c r="AI41" s="2">
        <f t="shared" si="30"/>
        <v>6200</v>
      </c>
      <c r="AJ41" s="2" t="str">
        <f t="shared" si="30"/>
        <v>N.A.</v>
      </c>
      <c r="AK41" s="2">
        <f t="shared" si="30"/>
        <v>1290</v>
      </c>
      <c r="AL41" s="2" t="str">
        <f t="shared" si="30"/>
        <v>N.A.</v>
      </c>
      <c r="AM41" s="2">
        <f t="shared" si="30"/>
        <v>2247.2906403940888</v>
      </c>
      <c r="AN41" s="2">
        <f t="shared" si="30"/>
        <v>0</v>
      </c>
      <c r="AO41" s="2" t="str">
        <f t="shared" si="30"/>
        <v>N.A.</v>
      </c>
      <c r="AP41" s="15">
        <f t="shared" si="30"/>
        <v>3190.5758969641215</v>
      </c>
      <c r="AQ41" s="13">
        <f t="shared" si="30"/>
        <v>5931.3996212121156</v>
      </c>
      <c r="AR41" s="14">
        <f t="shared" si="30"/>
        <v>5243.4133540065277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329699.99999999994</v>
      </c>
      <c r="I42" s="2"/>
      <c r="J42" s="2">
        <v>0</v>
      </c>
      <c r="K42" s="2"/>
      <c r="L42" s="1">
        <f t="shared" si="31"/>
        <v>329699.99999999994</v>
      </c>
      <c r="M42" s="13">
        <f t="shared" si="31"/>
        <v>0</v>
      </c>
      <c r="N42" s="14">
        <f t="shared" si="32"/>
        <v>329699.99999999994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444</v>
      </c>
      <c r="X42" s="2">
        <v>0</v>
      </c>
      <c r="Y42" s="2">
        <v>1062</v>
      </c>
      <c r="Z42" s="2">
        <v>0</v>
      </c>
      <c r="AA42" s="1">
        <f t="shared" si="33"/>
        <v>1506</v>
      </c>
      <c r="AB42" s="13">
        <f t="shared" si="33"/>
        <v>0</v>
      </c>
      <c r="AC42" s="14">
        <f t="shared" si="34"/>
        <v>1506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742.56756756756738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218.92430278884459</v>
      </c>
      <c r="AQ42" s="13" t="str">
        <f t="shared" si="30"/>
        <v>N.A.</v>
      </c>
      <c r="AR42" s="14">
        <f t="shared" si="30"/>
        <v>218.92430278884459</v>
      </c>
    </row>
    <row r="43" spans="1:44" ht="15" customHeight="1" thickBot="1" x14ac:dyDescent="0.3">
      <c r="A43" s="4" t="s">
        <v>16</v>
      </c>
      <c r="B43" s="2">
        <v>36408425.999999985</v>
      </c>
      <c r="C43" s="2">
        <v>133138966.99999994</v>
      </c>
      <c r="D43" s="2">
        <v>2617653.9999999995</v>
      </c>
      <c r="E43" s="2">
        <v>1134600</v>
      </c>
      <c r="F43" s="2">
        <v>705200.00000000012</v>
      </c>
      <c r="G43" s="2">
        <v>202530</v>
      </c>
      <c r="H43" s="2">
        <v>10114979.999999998</v>
      </c>
      <c r="I43" s="2">
        <v>1368600</v>
      </c>
      <c r="J43" s="2">
        <v>0</v>
      </c>
      <c r="K43" s="2"/>
      <c r="L43" s="1">
        <f t="shared" ref="L43" si="36">B43+D43+F43+H43+J43</f>
        <v>49846259.999999985</v>
      </c>
      <c r="M43" s="13">
        <f t="shared" ref="M43" si="37">C43+E43+G43+I43+K43</f>
        <v>135844696.99999994</v>
      </c>
      <c r="N43" s="17">
        <f t="shared" ref="N43" si="38">L43+M43</f>
        <v>185690956.99999994</v>
      </c>
      <c r="P43" s="4" t="s">
        <v>16</v>
      </c>
      <c r="Q43" s="2">
        <v>11114</v>
      </c>
      <c r="R43" s="2">
        <v>22029</v>
      </c>
      <c r="S43" s="2">
        <v>1128</v>
      </c>
      <c r="T43" s="2">
        <v>183</v>
      </c>
      <c r="U43" s="2">
        <v>357</v>
      </c>
      <c r="V43" s="2">
        <v>157</v>
      </c>
      <c r="W43" s="2">
        <v>8234</v>
      </c>
      <c r="X43" s="2">
        <v>609</v>
      </c>
      <c r="Y43" s="2">
        <v>5319</v>
      </c>
      <c r="Z43" s="2">
        <v>0</v>
      </c>
      <c r="AA43" s="1">
        <f t="shared" ref="AA43" si="39">Q43+S43+U43+W43+Y43</f>
        <v>26152</v>
      </c>
      <c r="AB43" s="13">
        <f t="shared" ref="AB43" si="40">R43+T43+V43+X43+Z43</f>
        <v>22978</v>
      </c>
      <c r="AC43" s="17">
        <f t="shared" ref="AC43" si="41">AA43+AB43</f>
        <v>49130</v>
      </c>
      <c r="AE43" s="4" t="s">
        <v>16</v>
      </c>
      <c r="AF43" s="2">
        <f t="shared" si="35"/>
        <v>3275.9066042828849</v>
      </c>
      <c r="AG43" s="2">
        <f t="shared" si="30"/>
        <v>6043.8043942076329</v>
      </c>
      <c r="AH43" s="2">
        <f t="shared" si="30"/>
        <v>2320.6152482269499</v>
      </c>
      <c r="AI43" s="2">
        <f t="shared" si="30"/>
        <v>6200</v>
      </c>
      <c r="AJ43" s="2">
        <f t="shared" si="30"/>
        <v>1975.3501400560228</v>
      </c>
      <c r="AK43" s="2">
        <f t="shared" si="30"/>
        <v>1290</v>
      </c>
      <c r="AL43" s="2">
        <f t="shared" si="30"/>
        <v>1228.4406120961862</v>
      </c>
      <c r="AM43" s="2">
        <f t="shared" si="30"/>
        <v>2247.2906403940888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1906.0209544203115</v>
      </c>
      <c r="AQ43" s="13">
        <f t="shared" ref="AQ43" si="43">IFERROR(M43/AB43, "N.A.")</f>
        <v>5911.9460788580354</v>
      </c>
      <c r="AR43" s="14">
        <f t="shared" ref="AR43" si="44">IFERROR(N43/AC43, "N.A.")</f>
        <v>3779.5838998575196</v>
      </c>
    </row>
    <row r="44" spans="1:44" ht="15" customHeight="1" thickBot="1" x14ac:dyDescent="0.3">
      <c r="A44" s="5" t="s">
        <v>0</v>
      </c>
      <c r="B44" s="24">
        <f>B43+C43</f>
        <v>169547392.99999994</v>
      </c>
      <c r="C44" s="26"/>
      <c r="D44" s="24">
        <f>D43+E43</f>
        <v>3752253.9999999995</v>
      </c>
      <c r="E44" s="26"/>
      <c r="F44" s="24">
        <f>F43+G43</f>
        <v>907730.00000000012</v>
      </c>
      <c r="G44" s="26"/>
      <c r="H44" s="24">
        <f>H43+I43</f>
        <v>11483579.999999998</v>
      </c>
      <c r="I44" s="26"/>
      <c r="J44" s="24">
        <f>J43+K43</f>
        <v>0</v>
      </c>
      <c r="K44" s="26"/>
      <c r="L44" s="24">
        <f>L43+M43</f>
        <v>185690956.99999994</v>
      </c>
      <c r="M44" s="25"/>
      <c r="N44" s="18">
        <f>B44+D44+F44+H44+J44</f>
        <v>185690956.99999994</v>
      </c>
      <c r="P44" s="5" t="s">
        <v>0</v>
      </c>
      <c r="Q44" s="24">
        <f>Q43+R43</f>
        <v>33143</v>
      </c>
      <c r="R44" s="26"/>
      <c r="S44" s="24">
        <f>S43+T43</f>
        <v>1311</v>
      </c>
      <c r="T44" s="26"/>
      <c r="U44" s="24">
        <f>U43+V43</f>
        <v>514</v>
      </c>
      <c r="V44" s="26"/>
      <c r="W44" s="24">
        <f>W43+X43</f>
        <v>8843</v>
      </c>
      <c r="X44" s="26"/>
      <c r="Y44" s="24">
        <f>Y43+Z43</f>
        <v>5319</v>
      </c>
      <c r="Z44" s="26"/>
      <c r="AA44" s="24">
        <f>AA43+AB43</f>
        <v>49130</v>
      </c>
      <c r="AB44" s="25"/>
      <c r="AC44" s="18">
        <f>Q44+S44+U44+W44+Y44</f>
        <v>49130</v>
      </c>
      <c r="AE44" s="5" t="s">
        <v>0</v>
      </c>
      <c r="AF44" s="27">
        <f>IFERROR(B44/Q44,"N.A.")</f>
        <v>5115.632048999787</v>
      </c>
      <c r="AG44" s="28"/>
      <c r="AH44" s="27">
        <f>IFERROR(D44/S44,"N.A.")</f>
        <v>2862.1311975591148</v>
      </c>
      <c r="AI44" s="28"/>
      <c r="AJ44" s="27">
        <f>IFERROR(F44/U44,"N.A.")</f>
        <v>1766.0116731517512</v>
      </c>
      <c r="AK44" s="28"/>
      <c r="AL44" s="27">
        <f>IFERROR(H44/W44,"N.A.")</f>
        <v>1298.6068076444644</v>
      </c>
      <c r="AM44" s="28"/>
      <c r="AN44" s="27">
        <f>IFERROR(J44/Y44,"N.A.")</f>
        <v>0</v>
      </c>
      <c r="AO44" s="28"/>
      <c r="AP44" s="27">
        <f>IFERROR(L44/AA44,"N.A.")</f>
        <v>3779.5838998575196</v>
      </c>
      <c r="AQ44" s="28"/>
      <c r="AR44" s="16">
        <f>IFERROR(N44/AC44, "N.A.")</f>
        <v>3779.5838998575196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88117812.999999925</v>
      </c>
      <c r="C15" s="2"/>
      <c r="D15" s="2">
        <v>63713452.00000003</v>
      </c>
      <c r="E15" s="2"/>
      <c r="F15" s="2">
        <v>41832399.999999993</v>
      </c>
      <c r="G15" s="2"/>
      <c r="H15" s="2">
        <v>138203407.99999997</v>
      </c>
      <c r="I15" s="2"/>
      <c r="J15" s="2">
        <v>0</v>
      </c>
      <c r="K15" s="2"/>
      <c r="L15" s="1">
        <f>B15+D15+F15+H15+J15</f>
        <v>331867072.99999988</v>
      </c>
      <c r="M15" s="13">
        <f>C15+E15+G15+I15+K15</f>
        <v>0</v>
      </c>
      <c r="N15" s="14">
        <f>L15+M15</f>
        <v>331867072.99999988</v>
      </c>
      <c r="P15" s="3" t="s">
        <v>12</v>
      </c>
      <c r="Q15" s="2">
        <v>20680</v>
      </c>
      <c r="R15" s="2">
        <v>0</v>
      </c>
      <c r="S15" s="2">
        <v>11971</v>
      </c>
      <c r="T15" s="2">
        <v>0</v>
      </c>
      <c r="U15" s="2">
        <v>6119</v>
      </c>
      <c r="V15" s="2">
        <v>0</v>
      </c>
      <c r="W15" s="2">
        <v>39433</v>
      </c>
      <c r="X15" s="2">
        <v>0</v>
      </c>
      <c r="Y15" s="2">
        <v>2011</v>
      </c>
      <c r="Z15" s="2">
        <v>0</v>
      </c>
      <c r="AA15" s="1">
        <f>Q15+S15+U15+W15+Y15</f>
        <v>80214</v>
      </c>
      <c r="AB15" s="13">
        <f>R15+T15+V15+X15+Z15</f>
        <v>0</v>
      </c>
      <c r="AC15" s="14">
        <f>AA15+AB15</f>
        <v>80214</v>
      </c>
      <c r="AE15" s="3" t="s">
        <v>12</v>
      </c>
      <c r="AF15" s="2">
        <f>IFERROR(B15/Q15, "N.A.")</f>
        <v>4261.0161025145035</v>
      </c>
      <c r="AG15" s="2" t="str">
        <f t="shared" ref="AG15:AR19" si="0">IFERROR(C15/R15, "N.A.")</f>
        <v>N.A.</v>
      </c>
      <c r="AH15" s="2">
        <f t="shared" si="0"/>
        <v>5322.3165984462476</v>
      </c>
      <c r="AI15" s="2" t="str">
        <f t="shared" si="0"/>
        <v>N.A.</v>
      </c>
      <c r="AJ15" s="2">
        <f t="shared" si="0"/>
        <v>6836.4765484556292</v>
      </c>
      <c r="AK15" s="2" t="str">
        <f t="shared" si="0"/>
        <v>N.A.</v>
      </c>
      <c r="AL15" s="2">
        <f t="shared" si="0"/>
        <v>3504.7652473816338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4137.2712120078777</v>
      </c>
      <c r="AQ15" s="13" t="str">
        <f t="shared" si="0"/>
        <v>N.A.</v>
      </c>
      <c r="AR15" s="14">
        <f t="shared" si="0"/>
        <v>4137.2712120078777</v>
      </c>
    </row>
    <row r="16" spans="1:44" ht="15" customHeight="1" thickBot="1" x14ac:dyDescent="0.3">
      <c r="A16" s="3" t="s">
        <v>13</v>
      </c>
      <c r="B16" s="2">
        <v>41954350</v>
      </c>
      <c r="C16" s="2">
        <v>2195580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41954350</v>
      </c>
      <c r="M16" s="13">
        <f t="shared" si="1"/>
        <v>2195580</v>
      </c>
      <c r="N16" s="14">
        <f t="shared" ref="N16:N18" si="2">L16+M16</f>
        <v>44149930</v>
      </c>
      <c r="P16" s="3" t="s">
        <v>13</v>
      </c>
      <c r="Q16" s="2">
        <v>13937</v>
      </c>
      <c r="R16" s="2">
        <v>380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13937</v>
      </c>
      <c r="AB16" s="13">
        <f t="shared" si="3"/>
        <v>380</v>
      </c>
      <c r="AC16" s="14">
        <f t="shared" ref="AC16:AC18" si="4">AA16+AB16</f>
        <v>14317</v>
      </c>
      <c r="AE16" s="3" t="s">
        <v>13</v>
      </c>
      <c r="AF16" s="2">
        <f t="shared" ref="AF16:AF19" si="5">IFERROR(B16/Q16, "N.A.")</f>
        <v>3010.2855707828085</v>
      </c>
      <c r="AG16" s="2">
        <f t="shared" si="0"/>
        <v>5777.8421052631575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3010.2855707828085</v>
      </c>
      <c r="AQ16" s="13">
        <f t="shared" si="0"/>
        <v>5777.8421052631575</v>
      </c>
      <c r="AR16" s="14">
        <f t="shared" si="0"/>
        <v>3083.7417056645945</v>
      </c>
    </row>
    <row r="17" spans="1:44" ht="15" customHeight="1" thickBot="1" x14ac:dyDescent="0.3">
      <c r="A17" s="3" t="s">
        <v>14</v>
      </c>
      <c r="B17" s="2">
        <v>224461139.00000024</v>
      </c>
      <c r="C17" s="2">
        <v>1102263714.9999998</v>
      </c>
      <c r="D17" s="2">
        <v>45877670</v>
      </c>
      <c r="E17" s="2">
        <v>13751390.000000002</v>
      </c>
      <c r="F17" s="2"/>
      <c r="G17" s="2">
        <v>83075659.999999985</v>
      </c>
      <c r="H17" s="2"/>
      <c r="I17" s="2">
        <v>28916330.000000007</v>
      </c>
      <c r="J17" s="2">
        <v>0</v>
      </c>
      <c r="K17" s="2"/>
      <c r="L17" s="1">
        <f t="shared" si="1"/>
        <v>270338809.00000024</v>
      </c>
      <c r="M17" s="13">
        <f t="shared" si="1"/>
        <v>1228007094.9999998</v>
      </c>
      <c r="N17" s="14">
        <f t="shared" si="2"/>
        <v>1498345904</v>
      </c>
      <c r="P17" s="3" t="s">
        <v>14</v>
      </c>
      <c r="Q17" s="2">
        <v>48137</v>
      </c>
      <c r="R17" s="2">
        <v>183586</v>
      </c>
      <c r="S17" s="2">
        <v>10602</v>
      </c>
      <c r="T17" s="2">
        <v>3026</v>
      </c>
      <c r="U17" s="2">
        <v>0</v>
      </c>
      <c r="V17" s="2">
        <v>8450</v>
      </c>
      <c r="W17" s="2">
        <v>0</v>
      </c>
      <c r="X17" s="2">
        <v>8349</v>
      </c>
      <c r="Y17" s="2">
        <v>3093</v>
      </c>
      <c r="Z17" s="2">
        <v>0</v>
      </c>
      <c r="AA17" s="1">
        <f t="shared" si="3"/>
        <v>61832</v>
      </c>
      <c r="AB17" s="13">
        <f t="shared" si="3"/>
        <v>203411</v>
      </c>
      <c r="AC17" s="14">
        <f t="shared" si="4"/>
        <v>265243</v>
      </c>
      <c r="AE17" s="3" t="s">
        <v>14</v>
      </c>
      <c r="AF17" s="2">
        <f t="shared" si="5"/>
        <v>4662.964850323041</v>
      </c>
      <c r="AG17" s="2">
        <f t="shared" si="0"/>
        <v>6004.0728323510493</v>
      </c>
      <c r="AH17" s="2">
        <f t="shared" si="0"/>
        <v>4327.265610262215</v>
      </c>
      <c r="AI17" s="2">
        <f t="shared" si="0"/>
        <v>4544.4117647058829</v>
      </c>
      <c r="AJ17" s="2" t="str">
        <f t="shared" si="0"/>
        <v>N.A.</v>
      </c>
      <c r="AK17" s="2">
        <f t="shared" si="0"/>
        <v>9831.4390532544367</v>
      </c>
      <c r="AL17" s="2" t="str">
        <f t="shared" si="0"/>
        <v>N.A.</v>
      </c>
      <c r="AM17" s="2">
        <f t="shared" si="0"/>
        <v>3463.448317163733</v>
      </c>
      <c r="AN17" s="2">
        <f t="shared" si="0"/>
        <v>0</v>
      </c>
      <c r="AO17" s="2" t="str">
        <f t="shared" si="0"/>
        <v>N.A.</v>
      </c>
      <c r="AP17" s="15">
        <f t="shared" si="0"/>
        <v>4372.1504884202395</v>
      </c>
      <c r="AQ17" s="13">
        <f t="shared" si="0"/>
        <v>6037.0731917152943</v>
      </c>
      <c r="AR17" s="14">
        <f t="shared" si="0"/>
        <v>5648.9555011819348</v>
      </c>
    </row>
    <row r="18" spans="1:44" ht="15" customHeight="1" thickBot="1" x14ac:dyDescent="0.3">
      <c r="A18" s="3" t="s">
        <v>15</v>
      </c>
      <c r="B18" s="2">
        <v>4130579.9999999995</v>
      </c>
      <c r="C18" s="2"/>
      <c r="D18" s="2"/>
      <c r="E18" s="2"/>
      <c r="F18" s="2"/>
      <c r="G18" s="2"/>
      <c r="H18" s="2">
        <v>737970</v>
      </c>
      <c r="I18" s="2"/>
      <c r="J18" s="2"/>
      <c r="K18" s="2"/>
      <c r="L18" s="1">
        <f t="shared" si="1"/>
        <v>4868550</v>
      </c>
      <c r="M18" s="13">
        <f t="shared" si="1"/>
        <v>0</v>
      </c>
      <c r="N18" s="14">
        <f t="shared" si="2"/>
        <v>4868550</v>
      </c>
      <c r="P18" s="3" t="s">
        <v>15</v>
      </c>
      <c r="Q18" s="2">
        <v>1028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362</v>
      </c>
      <c r="X18" s="2">
        <v>0</v>
      </c>
      <c r="Y18" s="2">
        <v>0</v>
      </c>
      <c r="Z18" s="2">
        <v>0</v>
      </c>
      <c r="AA18" s="1">
        <f t="shared" si="3"/>
        <v>1390</v>
      </c>
      <c r="AB18" s="13">
        <f t="shared" si="3"/>
        <v>0</v>
      </c>
      <c r="AC18" s="17">
        <f t="shared" si="4"/>
        <v>1390</v>
      </c>
      <c r="AE18" s="3" t="s">
        <v>15</v>
      </c>
      <c r="AF18" s="2">
        <f t="shared" si="5"/>
        <v>4018.0739299610891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2038.5911602209944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3502.5539568345325</v>
      </c>
      <c r="AQ18" s="13" t="str">
        <f t="shared" si="0"/>
        <v>N.A.</v>
      </c>
      <c r="AR18" s="14">
        <f t="shared" si="0"/>
        <v>3502.5539568345325</v>
      </c>
    </row>
    <row r="19" spans="1:44" ht="15" customHeight="1" thickBot="1" x14ac:dyDescent="0.3">
      <c r="A19" s="4" t="s">
        <v>16</v>
      </c>
      <c r="B19" s="2">
        <v>358663882.0000003</v>
      </c>
      <c r="C19" s="2">
        <v>1104459294.9999993</v>
      </c>
      <c r="D19" s="2">
        <v>109591121.99999999</v>
      </c>
      <c r="E19" s="2">
        <v>13751390.000000002</v>
      </c>
      <c r="F19" s="2">
        <v>41832399.999999993</v>
      </c>
      <c r="G19" s="2">
        <v>83075659.999999985</v>
      </c>
      <c r="H19" s="2">
        <v>138941377.99999997</v>
      </c>
      <c r="I19" s="2">
        <v>28916330.000000007</v>
      </c>
      <c r="J19" s="2">
        <v>0</v>
      </c>
      <c r="K19" s="2"/>
      <c r="L19" s="1">
        <f t="shared" ref="L19" si="6">B19+D19+F19+H19+J19</f>
        <v>649028782.00000024</v>
      </c>
      <c r="M19" s="13">
        <f t="shared" ref="M19" si="7">C19+E19+G19+I19+K19</f>
        <v>1230202674.9999993</v>
      </c>
      <c r="N19" s="17">
        <f t="shared" ref="N19" si="8">L19+M19</f>
        <v>1879231456.9999995</v>
      </c>
      <c r="P19" s="4" t="s">
        <v>16</v>
      </c>
      <c r="Q19" s="2">
        <v>83782</v>
      </c>
      <c r="R19" s="2">
        <v>183966</v>
      </c>
      <c r="S19" s="2">
        <v>22573</v>
      </c>
      <c r="T19" s="2">
        <v>3026</v>
      </c>
      <c r="U19" s="2">
        <v>6119</v>
      </c>
      <c r="V19" s="2">
        <v>8450</v>
      </c>
      <c r="W19" s="2">
        <v>39795</v>
      </c>
      <c r="X19" s="2">
        <v>8349</v>
      </c>
      <c r="Y19" s="2">
        <v>5104</v>
      </c>
      <c r="Z19" s="2">
        <v>0</v>
      </c>
      <c r="AA19" s="1">
        <f t="shared" ref="AA19" si="9">Q19+S19+U19+W19+Y19</f>
        <v>157373</v>
      </c>
      <c r="AB19" s="13">
        <f t="shared" ref="AB19" si="10">R19+T19+V19+X19+Z19</f>
        <v>203791</v>
      </c>
      <c r="AC19" s="14">
        <f t="shared" ref="AC19" si="11">AA19+AB19</f>
        <v>361164</v>
      </c>
      <c r="AE19" s="4" t="s">
        <v>16</v>
      </c>
      <c r="AF19" s="2">
        <f t="shared" si="5"/>
        <v>4280.9181208374148</v>
      </c>
      <c r="AG19" s="2">
        <f t="shared" si="0"/>
        <v>6003.6055303697385</v>
      </c>
      <c r="AH19" s="2">
        <f t="shared" si="0"/>
        <v>4854.9648695343985</v>
      </c>
      <c r="AI19" s="2">
        <f t="shared" si="0"/>
        <v>4544.4117647058829</v>
      </c>
      <c r="AJ19" s="2">
        <f t="shared" si="0"/>
        <v>6836.4765484556292</v>
      </c>
      <c r="AK19" s="2">
        <f t="shared" si="0"/>
        <v>9831.4390532544367</v>
      </c>
      <c r="AL19" s="2">
        <f t="shared" si="0"/>
        <v>3491.4280185953003</v>
      </c>
      <c r="AM19" s="2">
        <f t="shared" si="0"/>
        <v>3463.448317163733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4124.1431630584675</v>
      </c>
      <c r="AQ19" s="13">
        <f t="shared" ref="AQ19" si="13">IFERROR(M19/AB19, "N.A.")</f>
        <v>6036.5898150556168</v>
      </c>
      <c r="AR19" s="14">
        <f t="shared" ref="AR19" si="14">IFERROR(N19/AC19, "N.A.")</f>
        <v>5203.2634952542321</v>
      </c>
    </row>
    <row r="20" spans="1:44" ht="15" customHeight="1" thickBot="1" x14ac:dyDescent="0.3">
      <c r="A20" s="5" t="s">
        <v>0</v>
      </c>
      <c r="B20" s="24">
        <f>B19+C19</f>
        <v>1463123176.9999995</v>
      </c>
      <c r="C20" s="26"/>
      <c r="D20" s="24">
        <f>D19+E19</f>
        <v>123342511.99999999</v>
      </c>
      <c r="E20" s="26"/>
      <c r="F20" s="24">
        <f>F19+G19</f>
        <v>124908059.99999997</v>
      </c>
      <c r="G20" s="26"/>
      <c r="H20" s="24">
        <f>H19+I19</f>
        <v>167857707.99999997</v>
      </c>
      <c r="I20" s="26"/>
      <c r="J20" s="24">
        <f>J19+K19</f>
        <v>0</v>
      </c>
      <c r="K20" s="26"/>
      <c r="L20" s="24">
        <f>L19+M19</f>
        <v>1879231456.9999995</v>
      </c>
      <c r="M20" s="25"/>
      <c r="N20" s="18">
        <f>B20+D20+F20+H20+J20</f>
        <v>1879231456.9999995</v>
      </c>
      <c r="P20" s="5" t="s">
        <v>0</v>
      </c>
      <c r="Q20" s="24">
        <f>Q19+R19</f>
        <v>267748</v>
      </c>
      <c r="R20" s="26"/>
      <c r="S20" s="24">
        <f>S19+T19</f>
        <v>25599</v>
      </c>
      <c r="T20" s="26"/>
      <c r="U20" s="24">
        <f>U19+V19</f>
        <v>14569</v>
      </c>
      <c r="V20" s="26"/>
      <c r="W20" s="24">
        <f>W19+X19</f>
        <v>48144</v>
      </c>
      <c r="X20" s="26"/>
      <c r="Y20" s="24">
        <f>Y19+Z19</f>
        <v>5104</v>
      </c>
      <c r="Z20" s="26"/>
      <c r="AA20" s="24">
        <f>AA19+AB19</f>
        <v>361164</v>
      </c>
      <c r="AB20" s="26"/>
      <c r="AC20" s="19">
        <f>Q20+S20+U20+W20+Y20</f>
        <v>361164</v>
      </c>
      <c r="AE20" s="5" t="s">
        <v>0</v>
      </c>
      <c r="AF20" s="27">
        <f>IFERROR(B20/Q20,"N.A.")</f>
        <v>5464.5531507238129</v>
      </c>
      <c r="AG20" s="28"/>
      <c r="AH20" s="27">
        <f>IFERROR(D20/S20,"N.A.")</f>
        <v>4818.2550880893778</v>
      </c>
      <c r="AI20" s="28"/>
      <c r="AJ20" s="27">
        <f>IFERROR(F20/U20,"N.A.")</f>
        <v>8573.5506898208496</v>
      </c>
      <c r="AK20" s="28"/>
      <c r="AL20" s="27">
        <f>IFERROR(H20/W20,"N.A.")</f>
        <v>3486.5758557660347</v>
      </c>
      <c r="AM20" s="28"/>
      <c r="AN20" s="27">
        <f>IFERROR(J20/Y20,"N.A.")</f>
        <v>0</v>
      </c>
      <c r="AO20" s="28"/>
      <c r="AP20" s="27">
        <f>IFERROR(L20/AA20,"N.A.")</f>
        <v>5203.2634952542321</v>
      </c>
      <c r="AQ20" s="28"/>
      <c r="AR20" s="16">
        <f>IFERROR(N20/AC20, "N.A.")</f>
        <v>5203.2634952542321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77907770.00000003</v>
      </c>
      <c r="C27" s="2"/>
      <c r="D27" s="2">
        <v>61049732.00000003</v>
      </c>
      <c r="E27" s="2"/>
      <c r="F27" s="2">
        <v>35229030</v>
      </c>
      <c r="G27" s="2"/>
      <c r="H27" s="2">
        <v>94932173.999999925</v>
      </c>
      <c r="I27" s="2"/>
      <c r="J27" s="2">
        <v>0</v>
      </c>
      <c r="K27" s="2"/>
      <c r="L27" s="1">
        <f>B27+D27+F27+H27+J27</f>
        <v>269118706</v>
      </c>
      <c r="M27" s="13">
        <f>C27+E27+G27+I27+K27</f>
        <v>0</v>
      </c>
      <c r="N27" s="14">
        <f>L27+M27</f>
        <v>269118706</v>
      </c>
      <c r="P27" s="3" t="s">
        <v>12</v>
      </c>
      <c r="Q27" s="2">
        <v>16278</v>
      </c>
      <c r="R27" s="2">
        <v>0</v>
      </c>
      <c r="S27" s="2">
        <v>11406</v>
      </c>
      <c r="T27" s="2">
        <v>0</v>
      </c>
      <c r="U27" s="2">
        <v>5102</v>
      </c>
      <c r="V27" s="2">
        <v>0</v>
      </c>
      <c r="W27" s="2">
        <v>20749</v>
      </c>
      <c r="X27" s="2">
        <v>0</v>
      </c>
      <c r="Y27" s="2">
        <v>362</v>
      </c>
      <c r="Z27" s="2">
        <v>0</v>
      </c>
      <c r="AA27" s="1">
        <f>Q27+S27+U27+W27+Y27</f>
        <v>53897</v>
      </c>
      <c r="AB27" s="13">
        <f>R27+T27+V27+X27+Z27</f>
        <v>0</v>
      </c>
      <c r="AC27" s="14">
        <f>AA27+AB27</f>
        <v>53897</v>
      </c>
      <c r="AE27" s="3" t="s">
        <v>12</v>
      </c>
      <c r="AF27" s="2">
        <f>IFERROR(B27/Q27, "N.A.")</f>
        <v>4786.0775279518384</v>
      </c>
      <c r="AG27" s="2" t="str">
        <f t="shared" ref="AG27:AR31" si="15">IFERROR(C27/R27, "N.A.")</f>
        <v>N.A.</v>
      </c>
      <c r="AH27" s="2">
        <f t="shared" si="15"/>
        <v>5352.4225846045965</v>
      </c>
      <c r="AI27" s="2" t="str">
        <f t="shared" si="15"/>
        <v>N.A.</v>
      </c>
      <c r="AJ27" s="2">
        <f t="shared" si="15"/>
        <v>6904.9451195609563</v>
      </c>
      <c r="AK27" s="2" t="str">
        <f t="shared" si="15"/>
        <v>N.A.</v>
      </c>
      <c r="AL27" s="2">
        <f t="shared" si="15"/>
        <v>4575.26502482047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4993.203814683563</v>
      </c>
      <c r="AQ27" s="13" t="str">
        <f t="shared" si="15"/>
        <v>N.A.</v>
      </c>
      <c r="AR27" s="14">
        <f t="shared" si="15"/>
        <v>4993.203814683563</v>
      </c>
    </row>
    <row r="28" spans="1:44" ht="15" customHeight="1" thickBot="1" x14ac:dyDescent="0.3">
      <c r="A28" s="3" t="s">
        <v>13</v>
      </c>
      <c r="B28" s="2">
        <v>7810329.9999999991</v>
      </c>
      <c r="C28" s="2">
        <v>1842980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7810329.9999999991</v>
      </c>
      <c r="M28" s="13">
        <f t="shared" si="16"/>
        <v>1842980</v>
      </c>
      <c r="N28" s="14">
        <f t="shared" ref="N28:N30" si="17">L28+M28</f>
        <v>9653310</v>
      </c>
      <c r="P28" s="3" t="s">
        <v>13</v>
      </c>
      <c r="Q28" s="2">
        <v>2120</v>
      </c>
      <c r="R28" s="2">
        <v>298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2120</v>
      </c>
      <c r="AB28" s="13">
        <f t="shared" si="18"/>
        <v>298</v>
      </c>
      <c r="AC28" s="14">
        <f t="shared" ref="AC28:AC30" si="19">AA28+AB28</f>
        <v>2418</v>
      </c>
      <c r="AE28" s="3" t="s">
        <v>13</v>
      </c>
      <c r="AF28" s="2">
        <f t="shared" ref="AF28:AF31" si="20">IFERROR(B28/Q28, "N.A.")</f>
        <v>3684.1179245283015</v>
      </c>
      <c r="AG28" s="2">
        <f t="shared" si="15"/>
        <v>6184.4966442953018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3684.1179245283015</v>
      </c>
      <c r="AQ28" s="13">
        <f t="shared" si="15"/>
        <v>6184.4966442953018</v>
      </c>
      <c r="AR28" s="14">
        <f t="shared" si="15"/>
        <v>3992.2704714640199</v>
      </c>
    </row>
    <row r="29" spans="1:44" ht="15" customHeight="1" thickBot="1" x14ac:dyDescent="0.3">
      <c r="A29" s="3" t="s">
        <v>14</v>
      </c>
      <c r="B29" s="2">
        <v>149141110.99999997</v>
      </c>
      <c r="C29" s="2">
        <v>729508357.99999964</v>
      </c>
      <c r="D29" s="2">
        <v>34317938</v>
      </c>
      <c r="E29" s="2">
        <v>10362189.999999998</v>
      </c>
      <c r="F29" s="2"/>
      <c r="G29" s="2">
        <v>68985460</v>
      </c>
      <c r="H29" s="2"/>
      <c r="I29" s="2">
        <v>16828700</v>
      </c>
      <c r="J29" s="2">
        <v>0</v>
      </c>
      <c r="K29" s="2"/>
      <c r="L29" s="1">
        <f t="shared" si="16"/>
        <v>183459048.99999997</v>
      </c>
      <c r="M29" s="13">
        <f t="shared" si="16"/>
        <v>825684707.99999964</v>
      </c>
      <c r="N29" s="14">
        <f t="shared" si="17"/>
        <v>1009143756.9999996</v>
      </c>
      <c r="P29" s="3" t="s">
        <v>14</v>
      </c>
      <c r="Q29" s="2">
        <v>30711</v>
      </c>
      <c r="R29" s="2">
        <v>117852</v>
      </c>
      <c r="S29" s="2">
        <v>7760</v>
      </c>
      <c r="T29" s="2">
        <v>1666</v>
      </c>
      <c r="U29" s="2">
        <v>0</v>
      </c>
      <c r="V29" s="2">
        <v>6775</v>
      </c>
      <c r="W29" s="2">
        <v>0</v>
      </c>
      <c r="X29" s="2">
        <v>4514</v>
      </c>
      <c r="Y29" s="2">
        <v>738</v>
      </c>
      <c r="Z29" s="2">
        <v>0</v>
      </c>
      <c r="AA29" s="1">
        <f t="shared" si="18"/>
        <v>39209</v>
      </c>
      <c r="AB29" s="13">
        <f t="shared" si="18"/>
        <v>130807</v>
      </c>
      <c r="AC29" s="14">
        <f t="shared" si="19"/>
        <v>170016</v>
      </c>
      <c r="AE29" s="3" t="s">
        <v>14</v>
      </c>
      <c r="AF29" s="2">
        <f t="shared" si="20"/>
        <v>4856.2766109862905</v>
      </c>
      <c r="AG29" s="2">
        <f t="shared" si="15"/>
        <v>6190.0379968095549</v>
      </c>
      <c r="AH29" s="2">
        <f t="shared" si="15"/>
        <v>4422.4146907216491</v>
      </c>
      <c r="AI29" s="2">
        <f t="shared" si="15"/>
        <v>6219.8019207683064</v>
      </c>
      <c r="AJ29" s="2" t="str">
        <f t="shared" si="15"/>
        <v>N.A.</v>
      </c>
      <c r="AK29" s="2">
        <f t="shared" si="15"/>
        <v>10182.355719557196</v>
      </c>
      <c r="AL29" s="2" t="str">
        <f t="shared" si="15"/>
        <v>N.A.</v>
      </c>
      <c r="AM29" s="2">
        <f t="shared" si="15"/>
        <v>3728.1125387682764</v>
      </c>
      <c r="AN29" s="2">
        <f t="shared" si="15"/>
        <v>0</v>
      </c>
      <c r="AO29" s="2" t="str">
        <f t="shared" si="15"/>
        <v>N.A.</v>
      </c>
      <c r="AP29" s="15">
        <f t="shared" si="15"/>
        <v>4679.0035196000908</v>
      </c>
      <c r="AQ29" s="13">
        <f t="shared" si="15"/>
        <v>6312.2364093664683</v>
      </c>
      <c r="AR29" s="14">
        <f t="shared" si="15"/>
        <v>5935.5811041313736</v>
      </c>
    </row>
    <row r="30" spans="1:44" ht="15" customHeight="1" thickBot="1" x14ac:dyDescent="0.3">
      <c r="A30" s="3" t="s">
        <v>15</v>
      </c>
      <c r="B30" s="2">
        <v>3734979.9999999995</v>
      </c>
      <c r="C30" s="2"/>
      <c r="D30" s="2"/>
      <c r="E30" s="2"/>
      <c r="F30" s="2"/>
      <c r="G30" s="2"/>
      <c r="H30" s="2">
        <v>737970</v>
      </c>
      <c r="I30" s="2"/>
      <c r="J30" s="2"/>
      <c r="K30" s="2"/>
      <c r="L30" s="1">
        <f t="shared" si="16"/>
        <v>4472950</v>
      </c>
      <c r="M30" s="13">
        <f t="shared" si="16"/>
        <v>0</v>
      </c>
      <c r="N30" s="14">
        <f t="shared" si="17"/>
        <v>4472950</v>
      </c>
      <c r="P30" s="3" t="s">
        <v>15</v>
      </c>
      <c r="Q30" s="2">
        <v>844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362</v>
      </c>
      <c r="X30" s="2">
        <v>0</v>
      </c>
      <c r="Y30" s="2">
        <v>0</v>
      </c>
      <c r="Z30" s="2">
        <v>0</v>
      </c>
      <c r="AA30" s="1">
        <f t="shared" si="18"/>
        <v>1206</v>
      </c>
      <c r="AB30" s="13">
        <f t="shared" si="18"/>
        <v>0</v>
      </c>
      <c r="AC30" s="17">
        <f t="shared" si="19"/>
        <v>1206</v>
      </c>
      <c r="AE30" s="3" t="s">
        <v>15</v>
      </c>
      <c r="AF30" s="2">
        <f t="shared" si="20"/>
        <v>4425.331753554502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2038.5911602209944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3708.9137645107794</v>
      </c>
      <c r="AQ30" s="13" t="str">
        <f t="shared" si="15"/>
        <v>N.A.</v>
      </c>
      <c r="AR30" s="14">
        <f t="shared" si="15"/>
        <v>3708.9137645107794</v>
      </c>
    </row>
    <row r="31" spans="1:44" ht="15" customHeight="1" thickBot="1" x14ac:dyDescent="0.3">
      <c r="A31" s="4" t="s">
        <v>16</v>
      </c>
      <c r="B31" s="2">
        <v>238594190.99999994</v>
      </c>
      <c r="C31" s="2">
        <v>731351337.99999928</v>
      </c>
      <c r="D31" s="2">
        <v>95367670</v>
      </c>
      <c r="E31" s="2">
        <v>10362189.999999998</v>
      </c>
      <c r="F31" s="2">
        <v>35229030</v>
      </c>
      <c r="G31" s="2">
        <v>68985460</v>
      </c>
      <c r="H31" s="2">
        <v>95670144</v>
      </c>
      <c r="I31" s="2">
        <v>16828700</v>
      </c>
      <c r="J31" s="2">
        <v>0</v>
      </c>
      <c r="K31" s="2"/>
      <c r="L31" s="1">
        <f t="shared" ref="L31" si="21">B31+D31+F31+H31+J31</f>
        <v>464861034.99999994</v>
      </c>
      <c r="M31" s="13">
        <f t="shared" ref="M31" si="22">C31+E31+G31+I31+K31</f>
        <v>827527687.99999928</v>
      </c>
      <c r="N31" s="17">
        <f t="shared" ref="N31" si="23">L31+M31</f>
        <v>1292388722.9999993</v>
      </c>
      <c r="P31" s="4" t="s">
        <v>16</v>
      </c>
      <c r="Q31" s="2">
        <v>49953</v>
      </c>
      <c r="R31" s="2">
        <v>118150</v>
      </c>
      <c r="S31" s="2">
        <v>19166</v>
      </c>
      <c r="T31" s="2">
        <v>1666</v>
      </c>
      <c r="U31" s="2">
        <v>5102</v>
      </c>
      <c r="V31" s="2">
        <v>6775</v>
      </c>
      <c r="W31" s="2">
        <v>21111</v>
      </c>
      <c r="X31" s="2">
        <v>4514</v>
      </c>
      <c r="Y31" s="2">
        <v>1100</v>
      </c>
      <c r="Z31" s="2">
        <v>0</v>
      </c>
      <c r="AA31" s="1">
        <f t="shared" ref="AA31" si="24">Q31+S31+U31+W31+Y31</f>
        <v>96432</v>
      </c>
      <c r="AB31" s="13">
        <f t="shared" ref="AB31" si="25">R31+T31+V31+X31+Z31</f>
        <v>131105</v>
      </c>
      <c r="AC31" s="14">
        <f t="shared" ref="AC31" si="26">AA31+AB31</f>
        <v>227537</v>
      </c>
      <c r="AE31" s="4" t="s">
        <v>16</v>
      </c>
      <c r="AF31" s="2">
        <f t="shared" si="20"/>
        <v>4776.3736111945218</v>
      </c>
      <c r="AG31" s="2">
        <f t="shared" si="15"/>
        <v>6190.0240203131552</v>
      </c>
      <c r="AH31" s="2">
        <f t="shared" si="15"/>
        <v>4975.8775957424605</v>
      </c>
      <c r="AI31" s="2">
        <f t="shared" si="15"/>
        <v>6219.8019207683064</v>
      </c>
      <c r="AJ31" s="2">
        <f t="shared" si="15"/>
        <v>6904.9451195609563</v>
      </c>
      <c r="AK31" s="2">
        <f t="shared" si="15"/>
        <v>10182.355719557196</v>
      </c>
      <c r="AL31" s="2">
        <f t="shared" si="15"/>
        <v>4531.7675145658659</v>
      </c>
      <c r="AM31" s="2">
        <f t="shared" si="15"/>
        <v>3728.1125387682764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4820.6097042475521</v>
      </c>
      <c r="AQ31" s="13">
        <f t="shared" ref="AQ31" si="28">IFERROR(M31/AB31, "N.A.")</f>
        <v>6311.9460585027209</v>
      </c>
      <c r="AR31" s="14">
        <f t="shared" ref="AR31" si="29">IFERROR(N31/AC31, "N.A.")</f>
        <v>5679.9057867511629</v>
      </c>
    </row>
    <row r="32" spans="1:44" ht="15" customHeight="1" thickBot="1" x14ac:dyDescent="0.3">
      <c r="A32" s="5" t="s">
        <v>0</v>
      </c>
      <c r="B32" s="24">
        <f>B31+C31</f>
        <v>969945528.99999928</v>
      </c>
      <c r="C32" s="26"/>
      <c r="D32" s="24">
        <f>D31+E31</f>
        <v>105729860</v>
      </c>
      <c r="E32" s="26"/>
      <c r="F32" s="24">
        <f>F31+G31</f>
        <v>104214490</v>
      </c>
      <c r="G32" s="26"/>
      <c r="H32" s="24">
        <f>H31+I31</f>
        <v>112498844</v>
      </c>
      <c r="I32" s="26"/>
      <c r="J32" s="24">
        <f>J31+K31</f>
        <v>0</v>
      </c>
      <c r="K32" s="26"/>
      <c r="L32" s="24">
        <f>L31+M31</f>
        <v>1292388722.9999993</v>
      </c>
      <c r="M32" s="25"/>
      <c r="N32" s="18">
        <f>B32+D32+F32+H32+J32</f>
        <v>1292388722.9999993</v>
      </c>
      <c r="P32" s="5" t="s">
        <v>0</v>
      </c>
      <c r="Q32" s="24">
        <f>Q31+R31</f>
        <v>168103</v>
      </c>
      <c r="R32" s="26"/>
      <c r="S32" s="24">
        <f>S31+T31</f>
        <v>20832</v>
      </c>
      <c r="T32" s="26"/>
      <c r="U32" s="24">
        <f>U31+V31</f>
        <v>11877</v>
      </c>
      <c r="V32" s="26"/>
      <c r="W32" s="24">
        <f>W31+X31</f>
        <v>25625</v>
      </c>
      <c r="X32" s="26"/>
      <c r="Y32" s="24">
        <f>Y31+Z31</f>
        <v>1100</v>
      </c>
      <c r="Z32" s="26"/>
      <c r="AA32" s="24">
        <f>AA31+AB31</f>
        <v>227537</v>
      </c>
      <c r="AB32" s="26"/>
      <c r="AC32" s="19">
        <f>Q32+S32+U32+W32+Y32</f>
        <v>227537</v>
      </c>
      <c r="AE32" s="5" t="s">
        <v>0</v>
      </c>
      <c r="AF32" s="27">
        <f>IFERROR(B32/Q32,"N.A.")</f>
        <v>5769.9477641683925</v>
      </c>
      <c r="AG32" s="28"/>
      <c r="AH32" s="27">
        <f>IFERROR(D32/S32,"N.A.")</f>
        <v>5075.3581029185871</v>
      </c>
      <c r="AI32" s="28"/>
      <c r="AJ32" s="27">
        <f>IFERROR(F32/U32,"N.A.")</f>
        <v>8774.4792456007417</v>
      </c>
      <c r="AK32" s="28"/>
      <c r="AL32" s="27">
        <f>IFERROR(H32/W32,"N.A.")</f>
        <v>4390.1987902439023</v>
      </c>
      <c r="AM32" s="28"/>
      <c r="AN32" s="27">
        <f>IFERROR(J32/Y32,"N.A.")</f>
        <v>0</v>
      </c>
      <c r="AO32" s="28"/>
      <c r="AP32" s="27">
        <f>IFERROR(L32/AA32,"N.A.")</f>
        <v>5679.9057867511629</v>
      </c>
      <c r="AQ32" s="28"/>
      <c r="AR32" s="16">
        <f>IFERROR(N32/AC32, "N.A.")</f>
        <v>5679.9057867511629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10210043</v>
      </c>
      <c r="C39" s="2"/>
      <c r="D39" s="2">
        <v>2663720</v>
      </c>
      <c r="E39" s="2"/>
      <c r="F39" s="2">
        <v>6603369.9999999991</v>
      </c>
      <c r="G39" s="2"/>
      <c r="H39" s="2">
        <v>43271233.999999985</v>
      </c>
      <c r="I39" s="2"/>
      <c r="J39" s="2">
        <v>0</v>
      </c>
      <c r="K39" s="2"/>
      <c r="L39" s="1">
        <f>B39+D39+F39+H39+J39</f>
        <v>62748366.999999985</v>
      </c>
      <c r="M39" s="13">
        <f>C39+E39+G39+I39+K39</f>
        <v>0</v>
      </c>
      <c r="N39" s="14">
        <f>L39+M39</f>
        <v>62748366.999999985</v>
      </c>
      <c r="P39" s="3" t="s">
        <v>12</v>
      </c>
      <c r="Q39" s="2">
        <v>4402</v>
      </c>
      <c r="R39" s="2">
        <v>0</v>
      </c>
      <c r="S39" s="2">
        <v>565</v>
      </c>
      <c r="T39" s="2">
        <v>0</v>
      </c>
      <c r="U39" s="2">
        <v>1017</v>
      </c>
      <c r="V39" s="2">
        <v>0</v>
      </c>
      <c r="W39" s="2">
        <v>18684</v>
      </c>
      <c r="X39" s="2">
        <v>0</v>
      </c>
      <c r="Y39" s="2">
        <v>1649</v>
      </c>
      <c r="Z39" s="2">
        <v>0</v>
      </c>
      <c r="AA39" s="1">
        <f>Q39+S39+U39+W39+Y39</f>
        <v>26317</v>
      </c>
      <c r="AB39" s="13">
        <f>R39+T39+V39+X39+Z39</f>
        <v>0</v>
      </c>
      <c r="AC39" s="14">
        <f>AA39+AB39</f>
        <v>26317</v>
      </c>
      <c r="AE39" s="3" t="s">
        <v>12</v>
      </c>
      <c r="AF39" s="2">
        <f>IFERROR(B39/Q39, "N.A.")</f>
        <v>2319.4100408905042</v>
      </c>
      <c r="AG39" s="2" t="str">
        <f t="shared" ref="AG39:AR43" si="30">IFERROR(C39/R39, "N.A.")</f>
        <v>N.A.</v>
      </c>
      <c r="AH39" s="2">
        <f t="shared" si="30"/>
        <v>4714.5486725663714</v>
      </c>
      <c r="AI39" s="2" t="str">
        <f t="shared" si="30"/>
        <v>N.A.</v>
      </c>
      <c r="AJ39" s="2">
        <f t="shared" si="30"/>
        <v>6492.9891838741387</v>
      </c>
      <c r="AK39" s="2" t="str">
        <f t="shared" si="30"/>
        <v>N.A.</v>
      </c>
      <c r="AL39" s="2">
        <f t="shared" si="30"/>
        <v>2315.951295225861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2384.3282668997222</v>
      </c>
      <c r="AQ39" s="13" t="str">
        <f t="shared" si="30"/>
        <v>N.A.</v>
      </c>
      <c r="AR39" s="14">
        <f t="shared" si="30"/>
        <v>2384.3282668997222</v>
      </c>
    </row>
    <row r="40" spans="1:44" ht="15" customHeight="1" thickBot="1" x14ac:dyDescent="0.3">
      <c r="A40" s="3" t="s">
        <v>13</v>
      </c>
      <c r="B40" s="2">
        <v>34144019.999999993</v>
      </c>
      <c r="C40" s="2">
        <v>352600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34144019.999999993</v>
      </c>
      <c r="M40" s="13">
        <f t="shared" si="31"/>
        <v>352600</v>
      </c>
      <c r="N40" s="14">
        <f t="shared" ref="N40:N42" si="32">L40+M40</f>
        <v>34496619.999999993</v>
      </c>
      <c r="P40" s="3" t="s">
        <v>13</v>
      </c>
      <c r="Q40" s="2">
        <v>11817</v>
      </c>
      <c r="R40" s="2">
        <v>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11817</v>
      </c>
      <c r="AB40" s="13">
        <f t="shared" si="33"/>
        <v>82</v>
      </c>
      <c r="AC40" s="14">
        <f t="shared" ref="AC40:AC42" si="34">AA40+AB40</f>
        <v>11899</v>
      </c>
      <c r="AE40" s="3" t="s">
        <v>13</v>
      </c>
      <c r="AF40" s="2">
        <f t="shared" ref="AF40:AF43" si="35">IFERROR(B40/Q40, "N.A.")</f>
        <v>2889.3983244478286</v>
      </c>
      <c r="AG40" s="2">
        <f t="shared" si="30"/>
        <v>4300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2889.3983244478286</v>
      </c>
      <c r="AQ40" s="13">
        <f t="shared" si="30"/>
        <v>4300</v>
      </c>
      <c r="AR40" s="14">
        <f t="shared" si="30"/>
        <v>2899.1192537187994</v>
      </c>
    </row>
    <row r="41" spans="1:44" ht="15" customHeight="1" thickBot="1" x14ac:dyDescent="0.3">
      <c r="A41" s="3" t="s">
        <v>14</v>
      </c>
      <c r="B41" s="2">
        <v>75320027.999999955</v>
      </c>
      <c r="C41" s="2">
        <v>372755356.99999976</v>
      </c>
      <c r="D41" s="2">
        <v>11559732.000000002</v>
      </c>
      <c r="E41" s="2">
        <v>3389200</v>
      </c>
      <c r="F41" s="2"/>
      <c r="G41" s="2">
        <v>14090200</v>
      </c>
      <c r="H41" s="2"/>
      <c r="I41" s="2">
        <v>12087630.000000002</v>
      </c>
      <c r="J41" s="2">
        <v>0</v>
      </c>
      <c r="K41" s="2"/>
      <c r="L41" s="1">
        <f t="shared" si="31"/>
        <v>86879759.999999955</v>
      </c>
      <c r="M41" s="13">
        <f t="shared" si="31"/>
        <v>402322386.99999976</v>
      </c>
      <c r="N41" s="14">
        <f t="shared" si="32"/>
        <v>489202146.9999997</v>
      </c>
      <c r="P41" s="3" t="s">
        <v>14</v>
      </c>
      <c r="Q41" s="2">
        <v>17426</v>
      </c>
      <c r="R41" s="2">
        <v>65734</v>
      </c>
      <c r="S41" s="2">
        <v>2842</v>
      </c>
      <c r="T41" s="2">
        <v>1360</v>
      </c>
      <c r="U41" s="2">
        <v>0</v>
      </c>
      <c r="V41" s="2">
        <v>1675</v>
      </c>
      <c r="W41" s="2">
        <v>0</v>
      </c>
      <c r="X41" s="2">
        <v>3835</v>
      </c>
      <c r="Y41" s="2">
        <v>2355</v>
      </c>
      <c r="Z41" s="2">
        <v>0</v>
      </c>
      <c r="AA41" s="1">
        <f t="shared" si="33"/>
        <v>22623</v>
      </c>
      <c r="AB41" s="13">
        <f t="shared" si="33"/>
        <v>72604</v>
      </c>
      <c r="AC41" s="14">
        <f t="shared" si="34"/>
        <v>95227</v>
      </c>
      <c r="AE41" s="3" t="s">
        <v>14</v>
      </c>
      <c r="AF41" s="2">
        <f t="shared" si="35"/>
        <v>4322.2786640651875</v>
      </c>
      <c r="AG41" s="2">
        <f t="shared" si="30"/>
        <v>5670.6629293820515</v>
      </c>
      <c r="AH41" s="2">
        <f t="shared" si="30"/>
        <v>4067.4637579169607</v>
      </c>
      <c r="AI41" s="2">
        <f t="shared" si="30"/>
        <v>2492.0588235294117</v>
      </c>
      <c r="AJ41" s="2" t="str">
        <f t="shared" si="30"/>
        <v>N.A.</v>
      </c>
      <c r="AK41" s="2">
        <f t="shared" si="30"/>
        <v>8412.059701492537</v>
      </c>
      <c r="AL41" s="2" t="str">
        <f t="shared" si="30"/>
        <v>N.A.</v>
      </c>
      <c r="AM41" s="2">
        <f t="shared" si="30"/>
        <v>3151.9243807040421</v>
      </c>
      <c r="AN41" s="2">
        <f t="shared" si="30"/>
        <v>0</v>
      </c>
      <c r="AO41" s="2" t="str">
        <f t="shared" si="30"/>
        <v>N.A.</v>
      </c>
      <c r="AP41" s="15">
        <f t="shared" si="30"/>
        <v>3840.328868850283</v>
      </c>
      <c r="AQ41" s="13">
        <f t="shared" si="30"/>
        <v>5541.3253677483299</v>
      </c>
      <c r="AR41" s="14">
        <f t="shared" si="30"/>
        <v>5137.2210297499623</v>
      </c>
    </row>
    <row r="42" spans="1:44" ht="15" customHeight="1" thickBot="1" x14ac:dyDescent="0.3">
      <c r="A42" s="3" t="s">
        <v>15</v>
      </c>
      <c r="B42" s="2">
        <v>395600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395600</v>
      </c>
      <c r="M42" s="13">
        <f t="shared" si="31"/>
        <v>0</v>
      </c>
      <c r="N42" s="14">
        <f t="shared" si="32"/>
        <v>395600</v>
      </c>
      <c r="P42" s="3" t="s">
        <v>15</v>
      </c>
      <c r="Q42" s="2">
        <v>184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184</v>
      </c>
      <c r="AB42" s="13">
        <f t="shared" si="33"/>
        <v>0</v>
      </c>
      <c r="AC42" s="14">
        <f t="shared" si="34"/>
        <v>184</v>
      </c>
      <c r="AE42" s="3" t="s">
        <v>15</v>
      </c>
      <c r="AF42" s="2">
        <f t="shared" si="35"/>
        <v>2150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2150</v>
      </c>
      <c r="AQ42" s="13" t="str">
        <f t="shared" si="30"/>
        <v>N.A.</v>
      </c>
      <c r="AR42" s="14">
        <f t="shared" si="30"/>
        <v>2150</v>
      </c>
    </row>
    <row r="43" spans="1:44" ht="15" customHeight="1" thickBot="1" x14ac:dyDescent="0.3">
      <c r="A43" s="4" t="s">
        <v>16</v>
      </c>
      <c r="B43" s="2">
        <v>120069691.00000006</v>
      </c>
      <c r="C43" s="2">
        <v>373107957.0000003</v>
      </c>
      <c r="D43" s="2">
        <v>14223451.999999998</v>
      </c>
      <c r="E43" s="2">
        <v>3389200</v>
      </c>
      <c r="F43" s="2">
        <v>6603369.9999999991</v>
      </c>
      <c r="G43" s="2">
        <v>14090200</v>
      </c>
      <c r="H43" s="2">
        <v>43271233.999999985</v>
      </c>
      <c r="I43" s="2">
        <v>12087630.000000002</v>
      </c>
      <c r="J43" s="2">
        <v>0</v>
      </c>
      <c r="K43" s="2"/>
      <c r="L43" s="1">
        <f t="shared" ref="L43" si="36">B43+D43+F43+H43+J43</f>
        <v>184167747.00000006</v>
      </c>
      <c r="M43" s="13">
        <f t="shared" ref="M43" si="37">C43+E43+G43+I43+K43</f>
        <v>402674987.0000003</v>
      </c>
      <c r="N43" s="17">
        <f t="shared" ref="N43" si="38">L43+M43</f>
        <v>586842734.00000036</v>
      </c>
      <c r="P43" s="4" t="s">
        <v>16</v>
      </c>
      <c r="Q43" s="2">
        <v>33829</v>
      </c>
      <c r="R43" s="2">
        <v>65816</v>
      </c>
      <c r="S43" s="2">
        <v>3407</v>
      </c>
      <c r="T43" s="2">
        <v>1360</v>
      </c>
      <c r="U43" s="2">
        <v>1017</v>
      </c>
      <c r="V43" s="2">
        <v>1675</v>
      </c>
      <c r="W43" s="2">
        <v>18684</v>
      </c>
      <c r="X43" s="2">
        <v>3835</v>
      </c>
      <c r="Y43" s="2">
        <v>4004</v>
      </c>
      <c r="Z43" s="2">
        <v>0</v>
      </c>
      <c r="AA43" s="1">
        <f t="shared" ref="AA43" si="39">Q43+S43+U43+W43+Y43</f>
        <v>60941</v>
      </c>
      <c r="AB43" s="13">
        <f t="shared" ref="AB43" si="40">R43+T43+V43+X43+Z43</f>
        <v>72686</v>
      </c>
      <c r="AC43" s="17">
        <f t="shared" ref="AC43" si="41">AA43+AB43</f>
        <v>133627</v>
      </c>
      <c r="AE43" s="4" t="s">
        <v>16</v>
      </c>
      <c r="AF43" s="2">
        <f t="shared" si="35"/>
        <v>3549.31245381182</v>
      </c>
      <c r="AG43" s="2">
        <f t="shared" si="30"/>
        <v>5668.9552236538275</v>
      </c>
      <c r="AH43" s="2">
        <f t="shared" si="30"/>
        <v>4174.7731141766944</v>
      </c>
      <c r="AI43" s="2">
        <f t="shared" si="30"/>
        <v>2492.0588235294117</v>
      </c>
      <c r="AJ43" s="2">
        <f t="shared" si="30"/>
        <v>6492.9891838741387</v>
      </c>
      <c r="AK43" s="2">
        <f t="shared" si="30"/>
        <v>8412.059701492537</v>
      </c>
      <c r="AL43" s="2">
        <f t="shared" si="30"/>
        <v>2315.951295225861</v>
      </c>
      <c r="AM43" s="2">
        <f t="shared" si="30"/>
        <v>3151.9243807040421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3022.066375674834</v>
      </c>
      <c r="AQ43" s="13">
        <f t="shared" ref="AQ43" si="43">IFERROR(M43/AB43, "N.A.")</f>
        <v>5539.9249786754026</v>
      </c>
      <c r="AR43" s="14">
        <f t="shared" ref="AR43" si="44">IFERROR(N43/AC43, "N.A.")</f>
        <v>4391.6479004991534</v>
      </c>
    </row>
    <row r="44" spans="1:44" ht="15" customHeight="1" thickBot="1" x14ac:dyDescent="0.3">
      <c r="A44" s="5" t="s">
        <v>0</v>
      </c>
      <c r="B44" s="24">
        <f>B43+C43</f>
        <v>493177648.00000036</v>
      </c>
      <c r="C44" s="26"/>
      <c r="D44" s="24">
        <f>D43+E43</f>
        <v>17612652</v>
      </c>
      <c r="E44" s="26"/>
      <c r="F44" s="24">
        <f>F43+G43</f>
        <v>20693570</v>
      </c>
      <c r="G44" s="26"/>
      <c r="H44" s="24">
        <f>H43+I43</f>
        <v>55358863.999999985</v>
      </c>
      <c r="I44" s="26"/>
      <c r="J44" s="24">
        <f>J43+K43</f>
        <v>0</v>
      </c>
      <c r="K44" s="26"/>
      <c r="L44" s="24">
        <f>L43+M43</f>
        <v>586842734.00000036</v>
      </c>
      <c r="M44" s="25"/>
      <c r="N44" s="18">
        <f>B44+D44+F44+H44+J44</f>
        <v>586842734.00000036</v>
      </c>
      <c r="P44" s="5" t="s">
        <v>0</v>
      </c>
      <c r="Q44" s="24">
        <f>Q43+R43</f>
        <v>99645</v>
      </c>
      <c r="R44" s="26"/>
      <c r="S44" s="24">
        <f>S43+T43</f>
        <v>4767</v>
      </c>
      <c r="T44" s="26"/>
      <c r="U44" s="24">
        <f>U43+V43</f>
        <v>2692</v>
      </c>
      <c r="V44" s="26"/>
      <c r="W44" s="24">
        <f>W43+X43</f>
        <v>22519</v>
      </c>
      <c r="X44" s="26"/>
      <c r="Y44" s="24">
        <f>Y43+Z43</f>
        <v>4004</v>
      </c>
      <c r="Z44" s="26"/>
      <c r="AA44" s="24">
        <f>AA43+AB43</f>
        <v>133627</v>
      </c>
      <c r="AB44" s="25"/>
      <c r="AC44" s="18">
        <f>Q44+S44+U44+W44+Y44</f>
        <v>133627</v>
      </c>
      <c r="AE44" s="5" t="s">
        <v>0</v>
      </c>
      <c r="AF44" s="27">
        <f>IFERROR(B44/Q44,"N.A.")</f>
        <v>4949.3466606452939</v>
      </c>
      <c r="AG44" s="28"/>
      <c r="AH44" s="27">
        <f>IFERROR(D44/S44,"N.A.")</f>
        <v>3694.7035871617368</v>
      </c>
      <c r="AI44" s="28"/>
      <c r="AJ44" s="27">
        <f>IFERROR(F44/U44,"N.A.")</f>
        <v>7687.0616641901934</v>
      </c>
      <c r="AK44" s="28"/>
      <c r="AL44" s="27">
        <f>IFERROR(H44/W44,"N.A.")</f>
        <v>2458.3180425418527</v>
      </c>
      <c r="AM44" s="28"/>
      <c r="AN44" s="27">
        <f>IFERROR(J44/Y44,"N.A.")</f>
        <v>0</v>
      </c>
      <c r="AO44" s="28"/>
      <c r="AP44" s="27">
        <f>IFERROR(L44/AA44,"N.A.")</f>
        <v>4391.6479004991534</v>
      </c>
      <c r="AQ44" s="28"/>
      <c r="AR44" s="16">
        <f>IFERROR(N44/AC44, "N.A.")</f>
        <v>4391.6479004991534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356040</v>
      </c>
      <c r="C15" s="2"/>
      <c r="D15" s="2">
        <v>1008780</v>
      </c>
      <c r="E15" s="2"/>
      <c r="F15" s="2"/>
      <c r="G15" s="2"/>
      <c r="H15" s="2">
        <v>1662348.0000000002</v>
      </c>
      <c r="I15" s="2"/>
      <c r="J15" s="2"/>
      <c r="K15" s="2"/>
      <c r="L15" s="1">
        <f>B15+D15+F15+H15+J15</f>
        <v>3027168</v>
      </c>
      <c r="M15" s="13">
        <f>C15+E15+G15+I15+K15</f>
        <v>0</v>
      </c>
      <c r="N15" s="14">
        <f>L15+M15</f>
        <v>3027168</v>
      </c>
      <c r="P15" s="3" t="s">
        <v>12</v>
      </c>
      <c r="Q15" s="2">
        <v>138</v>
      </c>
      <c r="R15" s="2">
        <v>0</v>
      </c>
      <c r="S15" s="2">
        <v>276</v>
      </c>
      <c r="T15" s="2">
        <v>0</v>
      </c>
      <c r="U15" s="2">
        <v>0</v>
      </c>
      <c r="V15" s="2">
        <v>0</v>
      </c>
      <c r="W15" s="2">
        <v>1380</v>
      </c>
      <c r="X15" s="2">
        <v>0</v>
      </c>
      <c r="Y15" s="2">
        <v>0</v>
      </c>
      <c r="Z15" s="2">
        <v>0</v>
      </c>
      <c r="AA15" s="1">
        <f>Q15+S15+U15+W15+Y15</f>
        <v>1794</v>
      </c>
      <c r="AB15" s="13">
        <f>R15+T15+V15+X15+Z15</f>
        <v>0</v>
      </c>
      <c r="AC15" s="14">
        <f>AA15+AB15</f>
        <v>1794</v>
      </c>
      <c r="AE15" s="3" t="s">
        <v>12</v>
      </c>
      <c r="AF15" s="2">
        <f>IFERROR(B15/Q15, "N.A.")</f>
        <v>2580</v>
      </c>
      <c r="AG15" s="2" t="str">
        <f t="shared" ref="AG15:AR19" si="0">IFERROR(C15/R15, "N.A.")</f>
        <v>N.A.</v>
      </c>
      <c r="AH15" s="2">
        <f t="shared" si="0"/>
        <v>3655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1204.6000000000001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1687.3846153846155</v>
      </c>
      <c r="AQ15" s="13" t="str">
        <f t="shared" si="0"/>
        <v>N.A.</v>
      </c>
      <c r="AR15" s="14">
        <f t="shared" si="0"/>
        <v>1687.3846153846155</v>
      </c>
    </row>
    <row r="16" spans="1:44" ht="15" customHeight="1" thickBot="1" x14ac:dyDescent="0.3">
      <c r="A16" s="3" t="s">
        <v>13</v>
      </c>
      <c r="B16" s="2">
        <v>203550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203550</v>
      </c>
      <c r="M16" s="13">
        <f t="shared" si="1"/>
        <v>0</v>
      </c>
      <c r="N16" s="14">
        <f t="shared" ref="N16:N18" si="2">L16+M16</f>
        <v>203550</v>
      </c>
      <c r="P16" s="3" t="s">
        <v>13</v>
      </c>
      <c r="Q16" s="2">
        <v>276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276</v>
      </c>
      <c r="AB16" s="13">
        <f t="shared" si="3"/>
        <v>0</v>
      </c>
      <c r="AC16" s="14">
        <f t="shared" ref="AC16:AC18" si="4">AA16+AB16</f>
        <v>276</v>
      </c>
      <c r="AE16" s="3" t="s">
        <v>13</v>
      </c>
      <c r="AF16" s="2">
        <f t="shared" ref="AF16:AF19" si="5">IFERROR(B16/Q16, "N.A.")</f>
        <v>737.5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737.5</v>
      </c>
      <c r="AQ16" s="13" t="str">
        <f t="shared" si="0"/>
        <v>N.A.</v>
      </c>
      <c r="AR16" s="14">
        <f t="shared" si="0"/>
        <v>737.5</v>
      </c>
    </row>
    <row r="17" spans="1:44" ht="15" customHeight="1" thickBot="1" x14ac:dyDescent="0.3">
      <c r="A17" s="3" t="s">
        <v>14</v>
      </c>
      <c r="B17" s="2">
        <v>5000292</v>
      </c>
      <c r="C17" s="2">
        <v>5768400</v>
      </c>
      <c r="D17" s="2"/>
      <c r="E17" s="2"/>
      <c r="F17" s="2"/>
      <c r="G17" s="2">
        <v>296700</v>
      </c>
      <c r="H17" s="2"/>
      <c r="I17" s="2">
        <v>621000</v>
      </c>
      <c r="J17" s="2">
        <v>0</v>
      </c>
      <c r="K17" s="2"/>
      <c r="L17" s="1">
        <f t="shared" si="1"/>
        <v>5000292</v>
      </c>
      <c r="M17" s="13">
        <f t="shared" si="1"/>
        <v>6686100</v>
      </c>
      <c r="N17" s="14">
        <f t="shared" si="2"/>
        <v>11686392</v>
      </c>
      <c r="P17" s="3" t="s">
        <v>14</v>
      </c>
      <c r="Q17" s="2">
        <v>1104</v>
      </c>
      <c r="R17" s="2">
        <v>690</v>
      </c>
      <c r="S17" s="2">
        <v>0</v>
      </c>
      <c r="T17" s="2">
        <v>0</v>
      </c>
      <c r="U17" s="2">
        <v>0</v>
      </c>
      <c r="V17" s="2">
        <v>138</v>
      </c>
      <c r="W17" s="2">
        <v>0</v>
      </c>
      <c r="X17" s="2">
        <v>552</v>
      </c>
      <c r="Y17" s="2">
        <v>414</v>
      </c>
      <c r="Z17" s="2">
        <v>0</v>
      </c>
      <c r="AA17" s="1">
        <f t="shared" si="3"/>
        <v>1518</v>
      </c>
      <c r="AB17" s="13">
        <f t="shared" si="3"/>
        <v>1380</v>
      </c>
      <c r="AC17" s="14">
        <f t="shared" si="4"/>
        <v>2898</v>
      </c>
      <c r="AE17" s="3" t="s">
        <v>14</v>
      </c>
      <c r="AF17" s="2">
        <f t="shared" si="5"/>
        <v>4529.25</v>
      </c>
      <c r="AG17" s="2">
        <f t="shared" si="0"/>
        <v>8360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2150</v>
      </c>
      <c r="AL17" s="2" t="str">
        <f t="shared" si="0"/>
        <v>N.A.</v>
      </c>
      <c r="AM17" s="2">
        <f t="shared" si="0"/>
        <v>1125</v>
      </c>
      <c r="AN17" s="2">
        <f t="shared" si="0"/>
        <v>0</v>
      </c>
      <c r="AO17" s="2" t="str">
        <f t="shared" si="0"/>
        <v>N.A.</v>
      </c>
      <c r="AP17" s="15">
        <f t="shared" si="0"/>
        <v>3294</v>
      </c>
      <c r="AQ17" s="13">
        <f t="shared" si="0"/>
        <v>4845</v>
      </c>
      <c r="AR17" s="14">
        <f t="shared" si="0"/>
        <v>4032.5714285714284</v>
      </c>
    </row>
    <row r="18" spans="1:44" ht="15" customHeight="1" thickBot="1" x14ac:dyDescent="0.3">
      <c r="A18" s="3" t="s">
        <v>15</v>
      </c>
      <c r="B18" s="2">
        <v>296700</v>
      </c>
      <c r="C18" s="2"/>
      <c r="D18" s="2"/>
      <c r="E18" s="2"/>
      <c r="F18" s="2"/>
      <c r="G18" s="2">
        <v>331200</v>
      </c>
      <c r="H18" s="2">
        <v>0</v>
      </c>
      <c r="I18" s="2"/>
      <c r="J18" s="2">
        <v>0</v>
      </c>
      <c r="K18" s="2"/>
      <c r="L18" s="1">
        <f t="shared" si="1"/>
        <v>296700</v>
      </c>
      <c r="M18" s="13">
        <f t="shared" si="1"/>
        <v>331200</v>
      </c>
      <c r="N18" s="14">
        <f t="shared" si="2"/>
        <v>627900</v>
      </c>
      <c r="P18" s="3" t="s">
        <v>15</v>
      </c>
      <c r="Q18" s="2">
        <v>138</v>
      </c>
      <c r="R18" s="2">
        <v>0</v>
      </c>
      <c r="S18" s="2">
        <v>0</v>
      </c>
      <c r="T18" s="2">
        <v>0</v>
      </c>
      <c r="U18" s="2">
        <v>0</v>
      </c>
      <c r="V18" s="2">
        <v>138</v>
      </c>
      <c r="W18" s="2">
        <v>690</v>
      </c>
      <c r="X18" s="2">
        <v>0</v>
      </c>
      <c r="Y18" s="2">
        <v>138</v>
      </c>
      <c r="Z18" s="2">
        <v>0</v>
      </c>
      <c r="AA18" s="1">
        <f t="shared" si="3"/>
        <v>966</v>
      </c>
      <c r="AB18" s="13">
        <f t="shared" si="3"/>
        <v>138</v>
      </c>
      <c r="AC18" s="17">
        <f t="shared" si="4"/>
        <v>1104</v>
      </c>
      <c r="AE18" s="3" t="s">
        <v>15</v>
      </c>
      <c r="AF18" s="2">
        <f t="shared" si="5"/>
        <v>2150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2400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307.14285714285717</v>
      </c>
      <c r="AQ18" s="13">
        <f t="shared" si="0"/>
        <v>2400</v>
      </c>
      <c r="AR18" s="14">
        <f t="shared" si="0"/>
        <v>568.75</v>
      </c>
    </row>
    <row r="19" spans="1:44" ht="15" customHeight="1" thickBot="1" x14ac:dyDescent="0.3">
      <c r="A19" s="4" t="s">
        <v>16</v>
      </c>
      <c r="B19" s="2">
        <v>5856582</v>
      </c>
      <c r="C19" s="2">
        <v>5768400</v>
      </c>
      <c r="D19" s="2">
        <v>1008780</v>
      </c>
      <c r="E19" s="2"/>
      <c r="F19" s="2"/>
      <c r="G19" s="2">
        <v>627900</v>
      </c>
      <c r="H19" s="2">
        <v>1662347.9999999998</v>
      </c>
      <c r="I19" s="2">
        <v>621000</v>
      </c>
      <c r="J19" s="2">
        <v>0</v>
      </c>
      <c r="K19" s="2"/>
      <c r="L19" s="1">
        <f t="shared" ref="L19" si="6">B19+D19+F19+H19+J19</f>
        <v>8527710</v>
      </c>
      <c r="M19" s="13">
        <f t="shared" ref="M19" si="7">C19+E19+G19+I19+K19</f>
        <v>7017300</v>
      </c>
      <c r="N19" s="17">
        <f t="shared" ref="N19" si="8">L19+M19</f>
        <v>15545010</v>
      </c>
      <c r="P19" s="4" t="s">
        <v>16</v>
      </c>
      <c r="Q19" s="2">
        <v>1656</v>
      </c>
      <c r="R19" s="2">
        <v>690</v>
      </c>
      <c r="S19" s="2">
        <v>276</v>
      </c>
      <c r="T19" s="2">
        <v>0</v>
      </c>
      <c r="U19" s="2">
        <v>0</v>
      </c>
      <c r="V19" s="2">
        <v>276</v>
      </c>
      <c r="W19" s="2">
        <v>2070</v>
      </c>
      <c r="X19" s="2">
        <v>552</v>
      </c>
      <c r="Y19" s="2">
        <v>552</v>
      </c>
      <c r="Z19" s="2">
        <v>0</v>
      </c>
      <c r="AA19" s="1">
        <f t="shared" ref="AA19" si="9">Q19+S19+U19+W19+Y19</f>
        <v>4554</v>
      </c>
      <c r="AB19" s="13">
        <f t="shared" ref="AB19" si="10">R19+T19+V19+X19+Z19</f>
        <v>1518</v>
      </c>
      <c r="AC19" s="14">
        <f t="shared" ref="AC19" si="11">AA19+AB19</f>
        <v>6072</v>
      </c>
      <c r="AE19" s="4" t="s">
        <v>16</v>
      </c>
      <c r="AF19" s="2">
        <f t="shared" si="5"/>
        <v>3536.5833333333335</v>
      </c>
      <c r="AG19" s="2">
        <f t="shared" si="0"/>
        <v>8360</v>
      </c>
      <c r="AH19" s="2">
        <f t="shared" si="0"/>
        <v>3655</v>
      </c>
      <c r="AI19" s="2" t="str">
        <f t="shared" si="0"/>
        <v>N.A.</v>
      </c>
      <c r="AJ19" s="2" t="str">
        <f t="shared" si="0"/>
        <v>N.A.</v>
      </c>
      <c r="AK19" s="2">
        <f t="shared" si="0"/>
        <v>2275</v>
      </c>
      <c r="AL19" s="2">
        <f t="shared" si="0"/>
        <v>803.06666666666661</v>
      </c>
      <c r="AM19" s="2">
        <f t="shared" si="0"/>
        <v>1125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1872.5757575757575</v>
      </c>
      <c r="AQ19" s="13">
        <f t="shared" ref="AQ19" si="13">IFERROR(M19/AB19, "N.A.")</f>
        <v>4622.727272727273</v>
      </c>
      <c r="AR19" s="14">
        <f t="shared" ref="AR19" si="14">IFERROR(N19/AC19, "N.A.")</f>
        <v>2560.1136363636365</v>
      </c>
    </row>
    <row r="20" spans="1:44" ht="15" customHeight="1" thickBot="1" x14ac:dyDescent="0.3">
      <c r="A20" s="5" t="s">
        <v>0</v>
      </c>
      <c r="B20" s="24">
        <f>B19+C19</f>
        <v>11624982</v>
      </c>
      <c r="C20" s="26"/>
      <c r="D20" s="24">
        <f>D19+E19</f>
        <v>1008780</v>
      </c>
      <c r="E20" s="26"/>
      <c r="F20" s="24">
        <f>F19+G19</f>
        <v>627900</v>
      </c>
      <c r="G20" s="26"/>
      <c r="H20" s="24">
        <f>H19+I19</f>
        <v>2283348</v>
      </c>
      <c r="I20" s="26"/>
      <c r="J20" s="24">
        <f>J19+K19</f>
        <v>0</v>
      </c>
      <c r="K20" s="26"/>
      <c r="L20" s="24">
        <f>L19+M19</f>
        <v>15545010</v>
      </c>
      <c r="M20" s="25"/>
      <c r="N20" s="18">
        <f>B20+D20+F20+H20+J20</f>
        <v>15545010</v>
      </c>
      <c r="P20" s="5" t="s">
        <v>0</v>
      </c>
      <c r="Q20" s="24">
        <f>Q19+R19</f>
        <v>2346</v>
      </c>
      <c r="R20" s="26"/>
      <c r="S20" s="24">
        <f>S19+T19</f>
        <v>276</v>
      </c>
      <c r="T20" s="26"/>
      <c r="U20" s="24">
        <f>U19+V19</f>
        <v>276</v>
      </c>
      <c r="V20" s="26"/>
      <c r="W20" s="24">
        <f>W19+X19</f>
        <v>2622</v>
      </c>
      <c r="X20" s="26"/>
      <c r="Y20" s="24">
        <f>Y19+Z19</f>
        <v>552</v>
      </c>
      <c r="Z20" s="26"/>
      <c r="AA20" s="24">
        <f>AA19+AB19</f>
        <v>6072</v>
      </c>
      <c r="AB20" s="26"/>
      <c r="AC20" s="19">
        <f>Q20+S20+U20+W20+Y20</f>
        <v>6072</v>
      </c>
      <c r="AE20" s="5" t="s">
        <v>0</v>
      </c>
      <c r="AF20" s="27">
        <f>IFERROR(B20/Q20,"N.A.")</f>
        <v>4955.2352941176468</v>
      </c>
      <c r="AG20" s="28"/>
      <c r="AH20" s="27">
        <f>IFERROR(D20/S20,"N.A.")</f>
        <v>3655</v>
      </c>
      <c r="AI20" s="28"/>
      <c r="AJ20" s="27">
        <f>IFERROR(F20/U20,"N.A.")</f>
        <v>2275</v>
      </c>
      <c r="AK20" s="28"/>
      <c r="AL20" s="27">
        <f>IFERROR(H20/W20,"N.A.")</f>
        <v>870.84210526315792</v>
      </c>
      <c r="AM20" s="28"/>
      <c r="AN20" s="27">
        <f>IFERROR(J20/Y20,"N.A.")</f>
        <v>0</v>
      </c>
      <c r="AO20" s="28"/>
      <c r="AP20" s="27">
        <f>IFERROR(L20/AA20,"N.A.")</f>
        <v>2560.1136363636365</v>
      </c>
      <c r="AQ20" s="28"/>
      <c r="AR20" s="16">
        <f>IFERROR(N20/AC20, "N.A.")</f>
        <v>2560.1136363636365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356040</v>
      </c>
      <c r="C27" s="2"/>
      <c r="D27" s="2">
        <v>1008780</v>
      </c>
      <c r="E27" s="2"/>
      <c r="F27" s="2"/>
      <c r="G27" s="2"/>
      <c r="H27" s="2">
        <v>1305480</v>
      </c>
      <c r="I27" s="2"/>
      <c r="J27" s="2"/>
      <c r="K27" s="2"/>
      <c r="L27" s="1">
        <f>B27+D27+F27+H27+J27</f>
        <v>2670300</v>
      </c>
      <c r="M27" s="13">
        <f>C27+E27+G27+I27+K27</f>
        <v>0</v>
      </c>
      <c r="N27" s="14">
        <f>L27+M27</f>
        <v>2670300</v>
      </c>
      <c r="P27" s="3" t="s">
        <v>12</v>
      </c>
      <c r="Q27" s="2">
        <v>138</v>
      </c>
      <c r="R27" s="2">
        <v>0</v>
      </c>
      <c r="S27" s="2">
        <v>276</v>
      </c>
      <c r="T27" s="2">
        <v>0</v>
      </c>
      <c r="U27" s="2">
        <v>0</v>
      </c>
      <c r="V27" s="2">
        <v>0</v>
      </c>
      <c r="W27" s="2">
        <v>414</v>
      </c>
      <c r="X27" s="2">
        <v>0</v>
      </c>
      <c r="Y27" s="2">
        <v>0</v>
      </c>
      <c r="Z27" s="2">
        <v>0</v>
      </c>
      <c r="AA27" s="1">
        <f>Q27+S27+U27+W27+Y27</f>
        <v>828</v>
      </c>
      <c r="AB27" s="13">
        <f>R27+T27+V27+X27+Z27</f>
        <v>0</v>
      </c>
      <c r="AC27" s="14">
        <f>AA27+AB27</f>
        <v>828</v>
      </c>
      <c r="AE27" s="3" t="s">
        <v>12</v>
      </c>
      <c r="AF27" s="2">
        <f>IFERROR(B27/Q27, "N.A.")</f>
        <v>2580</v>
      </c>
      <c r="AG27" s="2" t="str">
        <f t="shared" ref="AG27:AR31" si="15">IFERROR(C27/R27, "N.A.")</f>
        <v>N.A.</v>
      </c>
      <c r="AH27" s="2">
        <f t="shared" si="15"/>
        <v>3655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3153.3333333333335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3225</v>
      </c>
      <c r="AQ27" s="13" t="str">
        <f t="shared" si="15"/>
        <v>N.A.</v>
      </c>
      <c r="AR27" s="14">
        <f t="shared" si="15"/>
        <v>3225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4586292</v>
      </c>
      <c r="C29" s="2">
        <v>2042400</v>
      </c>
      <c r="D29" s="2"/>
      <c r="E29" s="2"/>
      <c r="F29" s="2"/>
      <c r="G29" s="2"/>
      <c r="H29" s="2"/>
      <c r="I29" s="2">
        <v>0</v>
      </c>
      <c r="J29" s="2">
        <v>0</v>
      </c>
      <c r="K29" s="2"/>
      <c r="L29" s="1">
        <f t="shared" si="16"/>
        <v>4586292</v>
      </c>
      <c r="M29" s="13">
        <f t="shared" si="16"/>
        <v>2042400</v>
      </c>
      <c r="N29" s="14">
        <f t="shared" si="17"/>
        <v>6628692</v>
      </c>
      <c r="P29" s="3" t="s">
        <v>14</v>
      </c>
      <c r="Q29" s="2">
        <v>690</v>
      </c>
      <c r="R29" s="2">
        <v>276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276</v>
      </c>
      <c r="Y29" s="2">
        <v>276</v>
      </c>
      <c r="Z29" s="2">
        <v>0</v>
      </c>
      <c r="AA29" s="1">
        <f t="shared" si="18"/>
        <v>966</v>
      </c>
      <c r="AB29" s="13">
        <f t="shared" si="18"/>
        <v>552</v>
      </c>
      <c r="AC29" s="14">
        <f t="shared" si="19"/>
        <v>1518</v>
      </c>
      <c r="AE29" s="3" t="s">
        <v>14</v>
      </c>
      <c r="AF29" s="2">
        <f t="shared" si="20"/>
        <v>6646.8</v>
      </c>
      <c r="AG29" s="2">
        <f t="shared" si="15"/>
        <v>7400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0</v>
      </c>
      <c r="AN29" s="2">
        <f t="shared" si="15"/>
        <v>0</v>
      </c>
      <c r="AO29" s="2" t="str">
        <f t="shared" si="15"/>
        <v>N.A.</v>
      </c>
      <c r="AP29" s="15">
        <f t="shared" si="15"/>
        <v>4747.7142857142853</v>
      </c>
      <c r="AQ29" s="13">
        <f t="shared" si="15"/>
        <v>3700</v>
      </c>
      <c r="AR29" s="14">
        <f t="shared" si="15"/>
        <v>4366.727272727273</v>
      </c>
    </row>
    <row r="30" spans="1:44" ht="15" customHeight="1" thickBot="1" x14ac:dyDescent="0.3">
      <c r="A30" s="3" t="s">
        <v>15</v>
      </c>
      <c r="B30" s="2">
        <v>296700</v>
      </c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6"/>
        <v>296700</v>
      </c>
      <c r="M30" s="13">
        <f t="shared" si="16"/>
        <v>0</v>
      </c>
      <c r="N30" s="14">
        <f t="shared" si="17"/>
        <v>296700</v>
      </c>
      <c r="P30" s="3" t="s">
        <v>15</v>
      </c>
      <c r="Q30" s="2">
        <v>138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690</v>
      </c>
      <c r="X30" s="2">
        <v>0</v>
      </c>
      <c r="Y30" s="2">
        <v>138</v>
      </c>
      <c r="Z30" s="2">
        <v>0</v>
      </c>
      <c r="AA30" s="1">
        <f t="shared" si="18"/>
        <v>966</v>
      </c>
      <c r="AB30" s="13">
        <f t="shared" si="18"/>
        <v>0</v>
      </c>
      <c r="AC30" s="17">
        <f t="shared" si="19"/>
        <v>966</v>
      </c>
      <c r="AE30" s="3" t="s">
        <v>15</v>
      </c>
      <c r="AF30" s="2">
        <f t="shared" si="20"/>
        <v>2150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307.14285714285717</v>
      </c>
      <c r="AQ30" s="13" t="str">
        <f t="shared" si="15"/>
        <v>N.A.</v>
      </c>
      <c r="AR30" s="14">
        <f t="shared" si="15"/>
        <v>307.14285714285717</v>
      </c>
    </row>
    <row r="31" spans="1:44" ht="15" customHeight="1" thickBot="1" x14ac:dyDescent="0.3">
      <c r="A31" s="4" t="s">
        <v>16</v>
      </c>
      <c r="B31" s="2">
        <v>5239032</v>
      </c>
      <c r="C31" s="2">
        <v>2042400</v>
      </c>
      <c r="D31" s="2">
        <v>1008780</v>
      </c>
      <c r="E31" s="2"/>
      <c r="F31" s="2"/>
      <c r="G31" s="2"/>
      <c r="H31" s="2">
        <v>1305480</v>
      </c>
      <c r="I31" s="2">
        <v>0</v>
      </c>
      <c r="J31" s="2">
        <v>0</v>
      </c>
      <c r="K31" s="2"/>
      <c r="L31" s="1">
        <f t="shared" ref="L31" si="21">B31+D31+F31+H31+J31</f>
        <v>7553292</v>
      </c>
      <c r="M31" s="13">
        <f t="shared" ref="M31" si="22">C31+E31+G31+I31+K31</f>
        <v>2042400</v>
      </c>
      <c r="N31" s="17">
        <f t="shared" ref="N31" si="23">L31+M31</f>
        <v>9595692</v>
      </c>
      <c r="P31" s="4" t="s">
        <v>16</v>
      </c>
      <c r="Q31" s="2">
        <v>966</v>
      </c>
      <c r="R31" s="2">
        <v>276</v>
      </c>
      <c r="S31" s="2">
        <v>276</v>
      </c>
      <c r="T31" s="2">
        <v>0</v>
      </c>
      <c r="U31" s="2">
        <v>0</v>
      </c>
      <c r="V31" s="2">
        <v>0</v>
      </c>
      <c r="W31" s="2">
        <v>1104</v>
      </c>
      <c r="X31" s="2">
        <v>276</v>
      </c>
      <c r="Y31" s="2">
        <v>414</v>
      </c>
      <c r="Z31" s="2">
        <v>0</v>
      </c>
      <c r="AA31" s="1">
        <f t="shared" ref="AA31" si="24">Q31+S31+U31+W31+Y31</f>
        <v>2760</v>
      </c>
      <c r="AB31" s="13">
        <f t="shared" ref="AB31" si="25">R31+T31+V31+X31+Z31</f>
        <v>552</v>
      </c>
      <c r="AC31" s="14">
        <f t="shared" ref="AC31" si="26">AA31+AB31</f>
        <v>3312</v>
      </c>
      <c r="AE31" s="4" t="s">
        <v>16</v>
      </c>
      <c r="AF31" s="2">
        <f t="shared" si="20"/>
        <v>5423.4285714285716</v>
      </c>
      <c r="AG31" s="2">
        <f t="shared" si="15"/>
        <v>7400</v>
      </c>
      <c r="AH31" s="2">
        <f t="shared" si="15"/>
        <v>3655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1182.5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2736.7</v>
      </c>
      <c r="AQ31" s="13">
        <f t="shared" ref="AQ31" si="28">IFERROR(M31/AB31, "N.A.")</f>
        <v>3700</v>
      </c>
      <c r="AR31" s="14">
        <f t="shared" ref="AR31" si="29">IFERROR(N31/AC31, "N.A.")</f>
        <v>2897.25</v>
      </c>
    </row>
    <row r="32" spans="1:44" ht="15" customHeight="1" thickBot="1" x14ac:dyDescent="0.3">
      <c r="A32" s="5" t="s">
        <v>0</v>
      </c>
      <c r="B32" s="24">
        <f>B31+C31</f>
        <v>7281432</v>
      </c>
      <c r="C32" s="26"/>
      <c r="D32" s="24">
        <f>D31+E31</f>
        <v>1008780</v>
      </c>
      <c r="E32" s="26"/>
      <c r="F32" s="24">
        <f>F31+G31</f>
        <v>0</v>
      </c>
      <c r="G32" s="26"/>
      <c r="H32" s="24">
        <f>H31+I31</f>
        <v>1305480</v>
      </c>
      <c r="I32" s="26"/>
      <c r="J32" s="24">
        <f>J31+K31</f>
        <v>0</v>
      </c>
      <c r="K32" s="26"/>
      <c r="L32" s="24">
        <f>L31+M31</f>
        <v>9595692</v>
      </c>
      <c r="M32" s="25"/>
      <c r="N32" s="18">
        <f>B32+D32+F32+H32+J32</f>
        <v>9595692</v>
      </c>
      <c r="P32" s="5" t="s">
        <v>0</v>
      </c>
      <c r="Q32" s="24">
        <f>Q31+R31</f>
        <v>1242</v>
      </c>
      <c r="R32" s="26"/>
      <c r="S32" s="24">
        <f>S31+T31</f>
        <v>276</v>
      </c>
      <c r="T32" s="26"/>
      <c r="U32" s="24">
        <f>U31+V31</f>
        <v>0</v>
      </c>
      <c r="V32" s="26"/>
      <c r="W32" s="24">
        <f>W31+X31</f>
        <v>1380</v>
      </c>
      <c r="X32" s="26"/>
      <c r="Y32" s="24">
        <f>Y31+Z31</f>
        <v>414</v>
      </c>
      <c r="Z32" s="26"/>
      <c r="AA32" s="24">
        <f>AA31+AB31</f>
        <v>3312</v>
      </c>
      <c r="AB32" s="26"/>
      <c r="AC32" s="19">
        <f>Q32+S32+U32+W32+Y32</f>
        <v>3312</v>
      </c>
      <c r="AE32" s="5" t="s">
        <v>0</v>
      </c>
      <c r="AF32" s="27">
        <f>IFERROR(B32/Q32,"N.A.")</f>
        <v>5862.666666666667</v>
      </c>
      <c r="AG32" s="28"/>
      <c r="AH32" s="27">
        <f>IFERROR(D32/S32,"N.A.")</f>
        <v>3655</v>
      </c>
      <c r="AI32" s="28"/>
      <c r="AJ32" s="27" t="str">
        <f>IFERROR(F32/U32,"N.A.")</f>
        <v>N.A.</v>
      </c>
      <c r="AK32" s="28"/>
      <c r="AL32" s="27">
        <f>IFERROR(H32/W32,"N.A.")</f>
        <v>946</v>
      </c>
      <c r="AM32" s="28"/>
      <c r="AN32" s="27">
        <f>IFERROR(J32/Y32,"N.A.")</f>
        <v>0</v>
      </c>
      <c r="AO32" s="28"/>
      <c r="AP32" s="27">
        <f>IFERROR(L32/AA32,"N.A.")</f>
        <v>2897.25</v>
      </c>
      <c r="AQ32" s="28"/>
      <c r="AR32" s="16">
        <f>IFERROR(N32/AC32, "N.A.")</f>
        <v>2897.25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356867.99999999994</v>
      </c>
      <c r="I39" s="2"/>
      <c r="J39" s="2"/>
      <c r="K39" s="2"/>
      <c r="L39" s="1">
        <f>B39+D39+F39+H39+J39</f>
        <v>356867.99999999994</v>
      </c>
      <c r="M39" s="13">
        <f>C39+E39+G39+I39+K39</f>
        <v>0</v>
      </c>
      <c r="N39" s="14">
        <f>L39+M39</f>
        <v>356867.99999999994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966</v>
      </c>
      <c r="X39" s="2">
        <v>0</v>
      </c>
      <c r="Y39" s="2">
        <v>0</v>
      </c>
      <c r="Z39" s="2">
        <v>0</v>
      </c>
      <c r="AA39" s="1">
        <f>Q39+S39+U39+W39+Y39</f>
        <v>966</v>
      </c>
      <c r="AB39" s="13">
        <f>R39+T39+V39+X39+Z39</f>
        <v>0</v>
      </c>
      <c r="AC39" s="14">
        <f>AA39+AB39</f>
        <v>966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369.42857142857139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369.42857142857139</v>
      </c>
      <c r="AQ39" s="13" t="str">
        <f t="shared" si="30"/>
        <v>N.A.</v>
      </c>
      <c r="AR39" s="14">
        <f t="shared" si="30"/>
        <v>369.42857142857139</v>
      </c>
    </row>
    <row r="40" spans="1:44" ht="15" customHeight="1" thickBot="1" x14ac:dyDescent="0.3">
      <c r="A40" s="3" t="s">
        <v>13</v>
      </c>
      <c r="B40" s="2">
        <v>203550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203550</v>
      </c>
      <c r="M40" s="13">
        <f t="shared" si="31"/>
        <v>0</v>
      </c>
      <c r="N40" s="14">
        <f t="shared" ref="N40:N42" si="32">L40+M40</f>
        <v>203550</v>
      </c>
      <c r="P40" s="3" t="s">
        <v>13</v>
      </c>
      <c r="Q40" s="2">
        <v>276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276</v>
      </c>
      <c r="AB40" s="13">
        <f t="shared" si="33"/>
        <v>0</v>
      </c>
      <c r="AC40" s="14">
        <f t="shared" ref="AC40:AC42" si="34">AA40+AB40</f>
        <v>276</v>
      </c>
      <c r="AE40" s="3" t="s">
        <v>13</v>
      </c>
      <c r="AF40" s="2">
        <f t="shared" ref="AF40:AF43" si="35">IFERROR(B40/Q40, "N.A.")</f>
        <v>737.5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737.5</v>
      </c>
      <c r="AQ40" s="13" t="str">
        <f t="shared" si="30"/>
        <v>N.A.</v>
      </c>
      <c r="AR40" s="14">
        <f t="shared" si="30"/>
        <v>737.5</v>
      </c>
    </row>
    <row r="41" spans="1:44" ht="15" customHeight="1" thickBot="1" x14ac:dyDescent="0.3">
      <c r="A41" s="3" t="s">
        <v>14</v>
      </c>
      <c r="B41" s="2">
        <v>414000</v>
      </c>
      <c r="C41" s="2">
        <v>3726000</v>
      </c>
      <c r="D41" s="2"/>
      <c r="E41" s="2"/>
      <c r="F41" s="2"/>
      <c r="G41" s="2">
        <v>296700</v>
      </c>
      <c r="H41" s="2"/>
      <c r="I41" s="2">
        <v>621000</v>
      </c>
      <c r="J41" s="2">
        <v>0</v>
      </c>
      <c r="K41" s="2"/>
      <c r="L41" s="1">
        <f t="shared" si="31"/>
        <v>414000</v>
      </c>
      <c r="M41" s="13">
        <f t="shared" si="31"/>
        <v>4643700</v>
      </c>
      <c r="N41" s="14">
        <f t="shared" si="32"/>
        <v>5057700</v>
      </c>
      <c r="P41" s="3" t="s">
        <v>14</v>
      </c>
      <c r="Q41" s="2">
        <v>414</v>
      </c>
      <c r="R41" s="2">
        <v>414</v>
      </c>
      <c r="S41" s="2">
        <v>0</v>
      </c>
      <c r="T41" s="2">
        <v>0</v>
      </c>
      <c r="U41" s="2">
        <v>0</v>
      </c>
      <c r="V41" s="2">
        <v>138</v>
      </c>
      <c r="W41" s="2">
        <v>0</v>
      </c>
      <c r="X41" s="2">
        <v>276</v>
      </c>
      <c r="Y41" s="2">
        <v>138</v>
      </c>
      <c r="Z41" s="2">
        <v>0</v>
      </c>
      <c r="AA41" s="1">
        <f t="shared" si="33"/>
        <v>552</v>
      </c>
      <c r="AB41" s="13">
        <f t="shared" si="33"/>
        <v>828</v>
      </c>
      <c r="AC41" s="14">
        <f t="shared" si="34"/>
        <v>1380</v>
      </c>
      <c r="AE41" s="3" t="s">
        <v>14</v>
      </c>
      <c r="AF41" s="2">
        <f t="shared" si="35"/>
        <v>1000</v>
      </c>
      <c r="AG41" s="2">
        <f t="shared" si="30"/>
        <v>9000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2150</v>
      </c>
      <c r="AL41" s="2" t="str">
        <f t="shared" si="30"/>
        <v>N.A.</v>
      </c>
      <c r="AM41" s="2">
        <f t="shared" si="30"/>
        <v>2250</v>
      </c>
      <c r="AN41" s="2">
        <f t="shared" si="30"/>
        <v>0</v>
      </c>
      <c r="AO41" s="2" t="str">
        <f t="shared" si="30"/>
        <v>N.A.</v>
      </c>
      <c r="AP41" s="15">
        <f t="shared" si="30"/>
        <v>750</v>
      </c>
      <c r="AQ41" s="13">
        <f t="shared" si="30"/>
        <v>5608.333333333333</v>
      </c>
      <c r="AR41" s="14">
        <f t="shared" si="30"/>
        <v>3665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331200</v>
      </c>
      <c r="H42" s="2"/>
      <c r="I42" s="2"/>
      <c r="J42" s="2"/>
      <c r="K42" s="2"/>
      <c r="L42" s="1">
        <f t="shared" si="31"/>
        <v>0</v>
      </c>
      <c r="M42" s="13">
        <f t="shared" si="31"/>
        <v>331200</v>
      </c>
      <c r="N42" s="14">
        <f t="shared" si="32"/>
        <v>331200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138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138</v>
      </c>
      <c r="AC42" s="14">
        <f t="shared" si="34"/>
        <v>138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2400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2400</v>
      </c>
      <c r="AR42" s="14">
        <f t="shared" si="30"/>
        <v>2400</v>
      </c>
    </row>
    <row r="43" spans="1:44" ht="15" customHeight="1" thickBot="1" x14ac:dyDescent="0.3">
      <c r="A43" s="4" t="s">
        <v>16</v>
      </c>
      <c r="B43" s="2">
        <v>617550</v>
      </c>
      <c r="C43" s="2">
        <v>3726000</v>
      </c>
      <c r="D43" s="2"/>
      <c r="E43" s="2"/>
      <c r="F43" s="2"/>
      <c r="G43" s="2">
        <v>627900</v>
      </c>
      <c r="H43" s="2">
        <v>356867.99999999994</v>
      </c>
      <c r="I43" s="2">
        <v>621000</v>
      </c>
      <c r="J43" s="2">
        <v>0</v>
      </c>
      <c r="K43" s="2"/>
      <c r="L43" s="1">
        <f t="shared" ref="L43" si="36">B43+D43+F43+H43+J43</f>
        <v>974418</v>
      </c>
      <c r="M43" s="13">
        <f t="shared" ref="M43" si="37">C43+E43+G43+I43+K43</f>
        <v>4974900</v>
      </c>
      <c r="N43" s="17">
        <f t="shared" ref="N43" si="38">L43+M43</f>
        <v>5949318</v>
      </c>
      <c r="P43" s="4" t="s">
        <v>16</v>
      </c>
      <c r="Q43" s="2">
        <v>690</v>
      </c>
      <c r="R43" s="2">
        <v>414</v>
      </c>
      <c r="S43" s="2">
        <v>0</v>
      </c>
      <c r="T43" s="2">
        <v>0</v>
      </c>
      <c r="U43" s="2">
        <v>0</v>
      </c>
      <c r="V43" s="2">
        <v>276</v>
      </c>
      <c r="W43" s="2">
        <v>966</v>
      </c>
      <c r="X43" s="2">
        <v>276</v>
      </c>
      <c r="Y43" s="2">
        <v>138</v>
      </c>
      <c r="Z43" s="2">
        <v>0</v>
      </c>
      <c r="AA43" s="1">
        <f t="shared" ref="AA43" si="39">Q43+S43+U43+W43+Y43</f>
        <v>1794</v>
      </c>
      <c r="AB43" s="13">
        <f t="shared" ref="AB43" si="40">R43+T43+V43+X43+Z43</f>
        <v>966</v>
      </c>
      <c r="AC43" s="17">
        <f t="shared" ref="AC43" si="41">AA43+AB43</f>
        <v>2760</v>
      </c>
      <c r="AE43" s="4" t="s">
        <v>16</v>
      </c>
      <c r="AF43" s="2">
        <f t="shared" si="35"/>
        <v>895</v>
      </c>
      <c r="AG43" s="2">
        <f t="shared" si="30"/>
        <v>9000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2275</v>
      </c>
      <c r="AL43" s="2">
        <f t="shared" si="30"/>
        <v>369.42857142857139</v>
      </c>
      <c r="AM43" s="2">
        <f t="shared" si="30"/>
        <v>2250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543.15384615384619</v>
      </c>
      <c r="AQ43" s="13">
        <f t="shared" ref="AQ43" si="43">IFERROR(M43/AB43, "N.A.")</f>
        <v>5150</v>
      </c>
      <c r="AR43" s="14">
        <f t="shared" ref="AR43" si="44">IFERROR(N43/AC43, "N.A.")</f>
        <v>2155.5500000000002</v>
      </c>
    </row>
    <row r="44" spans="1:44" ht="15" customHeight="1" thickBot="1" x14ac:dyDescent="0.3">
      <c r="A44" s="5" t="s">
        <v>0</v>
      </c>
      <c r="B44" s="24">
        <f>B43+C43</f>
        <v>4343550</v>
      </c>
      <c r="C44" s="26"/>
      <c r="D44" s="24">
        <f>D43+E43</f>
        <v>0</v>
      </c>
      <c r="E44" s="26"/>
      <c r="F44" s="24">
        <f>F43+G43</f>
        <v>627900</v>
      </c>
      <c r="G44" s="26"/>
      <c r="H44" s="24">
        <f>H43+I43</f>
        <v>977868</v>
      </c>
      <c r="I44" s="26"/>
      <c r="J44" s="24">
        <f>J43+K43</f>
        <v>0</v>
      </c>
      <c r="K44" s="26"/>
      <c r="L44" s="24">
        <f>L43+M43</f>
        <v>5949318</v>
      </c>
      <c r="M44" s="25"/>
      <c r="N44" s="18">
        <f>B44+D44+F44+H44+J44</f>
        <v>5949318</v>
      </c>
      <c r="P44" s="5" t="s">
        <v>0</v>
      </c>
      <c r="Q44" s="24">
        <f>Q43+R43</f>
        <v>1104</v>
      </c>
      <c r="R44" s="26"/>
      <c r="S44" s="24">
        <f>S43+T43</f>
        <v>0</v>
      </c>
      <c r="T44" s="26"/>
      <c r="U44" s="24">
        <f>U43+V43</f>
        <v>276</v>
      </c>
      <c r="V44" s="26"/>
      <c r="W44" s="24">
        <f>W43+X43</f>
        <v>1242</v>
      </c>
      <c r="X44" s="26"/>
      <c r="Y44" s="24">
        <f>Y43+Z43</f>
        <v>138</v>
      </c>
      <c r="Z44" s="26"/>
      <c r="AA44" s="24">
        <f>AA43+AB43</f>
        <v>2760</v>
      </c>
      <c r="AB44" s="25"/>
      <c r="AC44" s="18">
        <f>Q44+S44+U44+W44+Y44</f>
        <v>2760</v>
      </c>
      <c r="AE44" s="5" t="s">
        <v>0</v>
      </c>
      <c r="AF44" s="27">
        <f>IFERROR(B44/Q44,"N.A.")</f>
        <v>3934.375</v>
      </c>
      <c r="AG44" s="28"/>
      <c r="AH44" s="27" t="str">
        <f>IFERROR(D44/S44,"N.A.")</f>
        <v>N.A.</v>
      </c>
      <c r="AI44" s="28"/>
      <c r="AJ44" s="27">
        <f>IFERROR(F44/U44,"N.A.")</f>
        <v>2275</v>
      </c>
      <c r="AK44" s="28"/>
      <c r="AL44" s="27">
        <f>IFERROR(H44/W44,"N.A.")</f>
        <v>787.33333333333337</v>
      </c>
      <c r="AM44" s="28"/>
      <c r="AN44" s="27">
        <f>IFERROR(J44/Y44,"N.A.")</f>
        <v>0</v>
      </c>
      <c r="AO44" s="28"/>
      <c r="AP44" s="27">
        <f>IFERROR(L44/AA44,"N.A.")</f>
        <v>2155.5500000000002</v>
      </c>
      <c r="AQ44" s="28"/>
      <c r="AR44" s="16">
        <f>IFERROR(N44/AC44, "N.A.")</f>
        <v>2155.5500000000002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471297.99999999994</v>
      </c>
      <c r="C15" s="2"/>
      <c r="D15" s="2">
        <v>471900</v>
      </c>
      <c r="E15" s="2"/>
      <c r="F15" s="2"/>
      <c r="G15" s="2"/>
      <c r="H15" s="2">
        <v>6804259.0000000009</v>
      </c>
      <c r="I15" s="2"/>
      <c r="J15" s="2"/>
      <c r="K15" s="2"/>
      <c r="L15" s="1">
        <f>B15+D15+F15+H15+J15</f>
        <v>7747457.0000000009</v>
      </c>
      <c r="M15" s="13">
        <f>C15+E15+G15+I15+K15</f>
        <v>0</v>
      </c>
      <c r="N15" s="14">
        <f>L15+M15</f>
        <v>7747457.0000000009</v>
      </c>
      <c r="P15" s="3" t="s">
        <v>12</v>
      </c>
      <c r="Q15" s="2">
        <v>213</v>
      </c>
      <c r="R15" s="2">
        <v>0</v>
      </c>
      <c r="S15" s="2">
        <v>286</v>
      </c>
      <c r="T15" s="2">
        <v>0</v>
      </c>
      <c r="U15" s="2">
        <v>0</v>
      </c>
      <c r="V15" s="2">
        <v>0</v>
      </c>
      <c r="W15" s="2">
        <v>2121</v>
      </c>
      <c r="X15" s="2">
        <v>0</v>
      </c>
      <c r="Y15" s="2">
        <v>0</v>
      </c>
      <c r="Z15" s="2">
        <v>0</v>
      </c>
      <c r="AA15" s="1">
        <f>Q15+S15+U15+W15+Y15</f>
        <v>2620</v>
      </c>
      <c r="AB15" s="13">
        <f>R15+T15+V15+X15+Z15</f>
        <v>0</v>
      </c>
      <c r="AC15" s="14">
        <f>AA15+AB15</f>
        <v>2620</v>
      </c>
      <c r="AE15" s="3" t="s">
        <v>12</v>
      </c>
      <c r="AF15" s="2">
        <f>IFERROR(B15/Q15, "N.A.")</f>
        <v>2212.6666666666665</v>
      </c>
      <c r="AG15" s="2" t="str">
        <f t="shared" ref="AG15:AR19" si="0">IFERROR(C15/R15, "N.A.")</f>
        <v>N.A.</v>
      </c>
      <c r="AH15" s="2">
        <f t="shared" si="0"/>
        <v>1650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3208.0429042904293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2957.0446564885501</v>
      </c>
      <c r="AQ15" s="13" t="str">
        <f t="shared" si="0"/>
        <v>N.A.</v>
      </c>
      <c r="AR15" s="14">
        <f t="shared" si="0"/>
        <v>2957.0446564885501</v>
      </c>
    </row>
    <row r="16" spans="1:44" ht="15" customHeight="1" thickBot="1" x14ac:dyDescent="0.3">
      <c r="A16" s="3" t="s">
        <v>13</v>
      </c>
      <c r="B16" s="2">
        <v>491920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491920</v>
      </c>
      <c r="M16" s="13">
        <f t="shared" si="1"/>
        <v>0</v>
      </c>
      <c r="N16" s="14">
        <f t="shared" ref="N16:N18" si="2">L16+M16</f>
        <v>491920</v>
      </c>
      <c r="P16" s="3" t="s">
        <v>13</v>
      </c>
      <c r="Q16" s="2">
        <v>143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143</v>
      </c>
      <c r="AB16" s="13">
        <f t="shared" si="3"/>
        <v>0</v>
      </c>
      <c r="AC16" s="14">
        <f t="shared" ref="AC16:AC18" si="4">AA16+AB16</f>
        <v>143</v>
      </c>
      <c r="AE16" s="3" t="s">
        <v>13</v>
      </c>
      <c r="AF16" s="2">
        <f t="shared" ref="AF16:AF19" si="5">IFERROR(B16/Q16, "N.A.")</f>
        <v>3440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3440</v>
      </c>
      <c r="AQ16" s="13" t="str">
        <f t="shared" si="0"/>
        <v>N.A.</v>
      </c>
      <c r="AR16" s="14">
        <f t="shared" si="0"/>
        <v>3440</v>
      </c>
    </row>
    <row r="17" spans="1:44" ht="15" customHeight="1" thickBot="1" x14ac:dyDescent="0.3">
      <c r="A17" s="3" t="s">
        <v>14</v>
      </c>
      <c r="B17" s="2">
        <v>14164055.999999998</v>
      </c>
      <c r="C17" s="2">
        <v>16607299.999999998</v>
      </c>
      <c r="D17" s="2">
        <v>804000</v>
      </c>
      <c r="E17" s="2"/>
      <c r="F17" s="2"/>
      <c r="G17" s="2">
        <v>2574000</v>
      </c>
      <c r="H17" s="2"/>
      <c r="I17" s="2">
        <v>1847790</v>
      </c>
      <c r="J17" s="2"/>
      <c r="K17" s="2"/>
      <c r="L17" s="1">
        <f t="shared" si="1"/>
        <v>14968055.999999998</v>
      </c>
      <c r="M17" s="13">
        <f t="shared" si="1"/>
        <v>21029090</v>
      </c>
      <c r="N17" s="14">
        <f t="shared" si="2"/>
        <v>35997146</v>
      </c>
      <c r="P17" s="3" t="s">
        <v>14</v>
      </c>
      <c r="Q17" s="2">
        <v>2318</v>
      </c>
      <c r="R17" s="2">
        <v>2704</v>
      </c>
      <c r="S17" s="2">
        <v>201</v>
      </c>
      <c r="T17" s="2">
        <v>0</v>
      </c>
      <c r="U17" s="2">
        <v>0</v>
      </c>
      <c r="V17" s="2">
        <v>429</v>
      </c>
      <c r="W17" s="2">
        <v>0</v>
      </c>
      <c r="X17" s="2">
        <v>889</v>
      </c>
      <c r="Y17" s="2">
        <v>0</v>
      </c>
      <c r="Z17" s="2">
        <v>0</v>
      </c>
      <c r="AA17" s="1">
        <f t="shared" si="3"/>
        <v>2519</v>
      </c>
      <c r="AB17" s="13">
        <f t="shared" si="3"/>
        <v>4022</v>
      </c>
      <c r="AC17" s="14">
        <f t="shared" si="4"/>
        <v>6541</v>
      </c>
      <c r="AE17" s="3" t="s">
        <v>14</v>
      </c>
      <c r="AF17" s="2">
        <f t="shared" si="5"/>
        <v>6110.4641932700597</v>
      </c>
      <c r="AG17" s="2">
        <f t="shared" si="0"/>
        <v>6141.7529585798811</v>
      </c>
      <c r="AH17" s="2">
        <f t="shared" si="0"/>
        <v>4000</v>
      </c>
      <c r="AI17" s="2" t="str">
        <f t="shared" si="0"/>
        <v>N.A.</v>
      </c>
      <c r="AJ17" s="2" t="str">
        <f t="shared" si="0"/>
        <v>N.A.</v>
      </c>
      <c r="AK17" s="2">
        <f t="shared" si="0"/>
        <v>6000</v>
      </c>
      <c r="AL17" s="2" t="str">
        <f t="shared" si="0"/>
        <v>N.A.</v>
      </c>
      <c r="AM17" s="2">
        <f t="shared" si="0"/>
        <v>2078.5039370078739</v>
      </c>
      <c r="AN17" s="2" t="str">
        <f t="shared" si="0"/>
        <v>N.A.</v>
      </c>
      <c r="AO17" s="2" t="str">
        <f t="shared" si="0"/>
        <v>N.A.</v>
      </c>
      <c r="AP17" s="15">
        <f t="shared" si="0"/>
        <v>5942.0627233028972</v>
      </c>
      <c r="AQ17" s="13">
        <f t="shared" si="0"/>
        <v>5228.5156638488315</v>
      </c>
      <c r="AR17" s="14">
        <f t="shared" si="0"/>
        <v>5503.3092799266169</v>
      </c>
    </row>
    <row r="18" spans="1:44" ht="15" customHeight="1" thickBot="1" x14ac:dyDescent="0.3">
      <c r="A18" s="3" t="s">
        <v>15</v>
      </c>
      <c r="B18" s="2">
        <v>183180</v>
      </c>
      <c r="C18" s="2"/>
      <c r="D18" s="2">
        <v>426000</v>
      </c>
      <c r="E18" s="2"/>
      <c r="F18" s="2"/>
      <c r="G18" s="2"/>
      <c r="H18" s="2">
        <v>0</v>
      </c>
      <c r="I18" s="2"/>
      <c r="J18" s="2"/>
      <c r="K18" s="2"/>
      <c r="L18" s="1">
        <f t="shared" si="1"/>
        <v>609180</v>
      </c>
      <c r="M18" s="13">
        <f t="shared" si="1"/>
        <v>0</v>
      </c>
      <c r="N18" s="14">
        <f t="shared" si="2"/>
        <v>609180</v>
      </c>
      <c r="P18" s="3" t="s">
        <v>15</v>
      </c>
      <c r="Q18" s="2">
        <v>71</v>
      </c>
      <c r="R18" s="2">
        <v>0</v>
      </c>
      <c r="S18" s="2">
        <v>213</v>
      </c>
      <c r="T18" s="2">
        <v>0</v>
      </c>
      <c r="U18" s="2">
        <v>0</v>
      </c>
      <c r="V18" s="2">
        <v>0</v>
      </c>
      <c r="W18" s="2">
        <v>1376</v>
      </c>
      <c r="X18" s="2">
        <v>0</v>
      </c>
      <c r="Y18" s="2">
        <v>0</v>
      </c>
      <c r="Z18" s="2">
        <v>0</v>
      </c>
      <c r="AA18" s="1">
        <f t="shared" si="3"/>
        <v>1660</v>
      </c>
      <c r="AB18" s="13">
        <f t="shared" si="3"/>
        <v>0</v>
      </c>
      <c r="AC18" s="17">
        <f t="shared" si="4"/>
        <v>1660</v>
      </c>
      <c r="AE18" s="3" t="s">
        <v>15</v>
      </c>
      <c r="AF18" s="2">
        <f t="shared" si="5"/>
        <v>2580</v>
      </c>
      <c r="AG18" s="2" t="str">
        <f t="shared" si="0"/>
        <v>N.A.</v>
      </c>
      <c r="AH18" s="2">
        <f t="shared" si="0"/>
        <v>2000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366.97590361445782</v>
      </c>
      <c r="AQ18" s="13" t="str">
        <f t="shared" si="0"/>
        <v>N.A.</v>
      </c>
      <c r="AR18" s="14">
        <f t="shared" si="0"/>
        <v>366.97590361445782</v>
      </c>
    </row>
    <row r="19" spans="1:44" ht="15" customHeight="1" thickBot="1" x14ac:dyDescent="0.3">
      <c r="A19" s="4" t="s">
        <v>16</v>
      </c>
      <c r="B19" s="2">
        <v>15310453.999999998</v>
      </c>
      <c r="C19" s="2">
        <v>16607299.999999998</v>
      </c>
      <c r="D19" s="2">
        <v>1701900.0000000002</v>
      </c>
      <c r="E19" s="2"/>
      <c r="F19" s="2"/>
      <c r="G19" s="2">
        <v>2574000</v>
      </c>
      <c r="H19" s="2">
        <v>6804259</v>
      </c>
      <c r="I19" s="2">
        <v>1847790</v>
      </c>
      <c r="J19" s="2"/>
      <c r="K19" s="2"/>
      <c r="L19" s="1">
        <f t="shared" ref="L19" si="6">B19+D19+F19+H19+J19</f>
        <v>23816613</v>
      </c>
      <c r="M19" s="13">
        <f t="shared" ref="M19" si="7">C19+E19+G19+I19+K19</f>
        <v>21029090</v>
      </c>
      <c r="N19" s="17">
        <f t="shared" ref="N19" si="8">L19+M19</f>
        <v>44845703</v>
      </c>
      <c r="P19" s="4" t="s">
        <v>16</v>
      </c>
      <c r="Q19" s="2">
        <v>2745</v>
      </c>
      <c r="R19" s="2">
        <v>2704</v>
      </c>
      <c r="S19" s="2">
        <v>700</v>
      </c>
      <c r="T19" s="2">
        <v>0</v>
      </c>
      <c r="U19" s="2">
        <v>0</v>
      </c>
      <c r="V19" s="2">
        <v>429</v>
      </c>
      <c r="W19" s="2">
        <v>3497</v>
      </c>
      <c r="X19" s="2">
        <v>889</v>
      </c>
      <c r="Y19" s="2">
        <v>0</v>
      </c>
      <c r="Z19" s="2">
        <v>0</v>
      </c>
      <c r="AA19" s="1">
        <f t="shared" ref="AA19" si="9">Q19+S19+U19+W19+Y19</f>
        <v>6942</v>
      </c>
      <c r="AB19" s="13">
        <f t="shared" ref="AB19" si="10">R19+T19+V19+X19+Z19</f>
        <v>4022</v>
      </c>
      <c r="AC19" s="14">
        <f t="shared" ref="AC19" si="11">AA19+AB19</f>
        <v>10964</v>
      </c>
      <c r="AE19" s="4" t="s">
        <v>16</v>
      </c>
      <c r="AF19" s="2">
        <f t="shared" si="5"/>
        <v>5577.5788706739522</v>
      </c>
      <c r="AG19" s="2">
        <f t="shared" si="0"/>
        <v>6141.7529585798811</v>
      </c>
      <c r="AH19" s="2">
        <f t="shared" si="0"/>
        <v>2431.2857142857147</v>
      </c>
      <c r="AI19" s="2" t="str">
        <f t="shared" si="0"/>
        <v>N.A.</v>
      </c>
      <c r="AJ19" s="2" t="str">
        <f t="shared" si="0"/>
        <v>N.A.</v>
      </c>
      <c r="AK19" s="2">
        <f t="shared" si="0"/>
        <v>6000</v>
      </c>
      <c r="AL19" s="2">
        <f t="shared" si="0"/>
        <v>1945.7417786674291</v>
      </c>
      <c r="AM19" s="2">
        <f t="shared" si="0"/>
        <v>2078.5039370078739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3430.7999135695763</v>
      </c>
      <c r="AQ19" s="13">
        <f t="shared" ref="AQ19" si="13">IFERROR(M19/AB19, "N.A.")</f>
        <v>5228.5156638488315</v>
      </c>
      <c r="AR19" s="14">
        <f t="shared" ref="AR19" si="14">IFERROR(N19/AC19, "N.A.")</f>
        <v>4090.2684239328714</v>
      </c>
    </row>
    <row r="20" spans="1:44" ht="15" customHeight="1" thickBot="1" x14ac:dyDescent="0.3">
      <c r="A20" s="5" t="s">
        <v>0</v>
      </c>
      <c r="B20" s="24">
        <f>B19+C19</f>
        <v>31917753.999999996</v>
      </c>
      <c r="C20" s="26"/>
      <c r="D20" s="24">
        <f>D19+E19</f>
        <v>1701900.0000000002</v>
      </c>
      <c r="E20" s="26"/>
      <c r="F20" s="24">
        <f>F19+G19</f>
        <v>2574000</v>
      </c>
      <c r="G20" s="26"/>
      <c r="H20" s="24">
        <f>H19+I19</f>
        <v>8652049</v>
      </c>
      <c r="I20" s="26"/>
      <c r="J20" s="24">
        <f>J19+K19</f>
        <v>0</v>
      </c>
      <c r="K20" s="26"/>
      <c r="L20" s="24">
        <f>L19+M19</f>
        <v>44845703</v>
      </c>
      <c r="M20" s="25"/>
      <c r="N20" s="18">
        <f>B20+D20+F20+H20+J20</f>
        <v>44845703</v>
      </c>
      <c r="P20" s="5" t="s">
        <v>0</v>
      </c>
      <c r="Q20" s="24">
        <f>Q19+R19</f>
        <v>5449</v>
      </c>
      <c r="R20" s="26"/>
      <c r="S20" s="24">
        <f>S19+T19</f>
        <v>700</v>
      </c>
      <c r="T20" s="26"/>
      <c r="U20" s="24">
        <f>U19+V19</f>
        <v>429</v>
      </c>
      <c r="V20" s="26"/>
      <c r="W20" s="24">
        <f>W19+X19</f>
        <v>4386</v>
      </c>
      <c r="X20" s="26"/>
      <c r="Y20" s="24">
        <f>Y19+Z19</f>
        <v>0</v>
      </c>
      <c r="Z20" s="26"/>
      <c r="AA20" s="24">
        <f>AA19+AB19</f>
        <v>10964</v>
      </c>
      <c r="AB20" s="26"/>
      <c r="AC20" s="19">
        <f>Q20+S20+U20+W20+Y20</f>
        <v>10964</v>
      </c>
      <c r="AE20" s="5" t="s">
        <v>0</v>
      </c>
      <c r="AF20" s="27">
        <f>IFERROR(B20/Q20,"N.A.")</f>
        <v>5857.5434024591659</v>
      </c>
      <c r="AG20" s="28"/>
      <c r="AH20" s="27">
        <f>IFERROR(D20/S20,"N.A.")</f>
        <v>2431.2857142857147</v>
      </c>
      <c r="AI20" s="28"/>
      <c r="AJ20" s="27">
        <f>IFERROR(F20/U20,"N.A.")</f>
        <v>6000</v>
      </c>
      <c r="AK20" s="28"/>
      <c r="AL20" s="27">
        <f>IFERROR(H20/W20,"N.A.")</f>
        <v>1972.6513907888736</v>
      </c>
      <c r="AM20" s="28"/>
      <c r="AN20" s="27" t="str">
        <f>IFERROR(J20/Y20,"N.A.")</f>
        <v>N.A.</v>
      </c>
      <c r="AO20" s="28"/>
      <c r="AP20" s="27">
        <f>IFERROR(L20/AA20,"N.A.")</f>
        <v>4090.2684239328714</v>
      </c>
      <c r="AQ20" s="28"/>
      <c r="AR20" s="16">
        <f>IFERROR(N20/AC20, "N.A.")</f>
        <v>4090.2684239328714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>
        <v>471900</v>
      </c>
      <c r="E27" s="2"/>
      <c r="F27" s="2"/>
      <c r="G27" s="2"/>
      <c r="H27" s="2">
        <v>5053030</v>
      </c>
      <c r="I27" s="2"/>
      <c r="J27" s="2"/>
      <c r="K27" s="2"/>
      <c r="L27" s="1">
        <f>B27+D27+F27+H27+J27</f>
        <v>5524930</v>
      </c>
      <c r="M27" s="13">
        <f>C27+E27+G27+I27+K27</f>
        <v>0</v>
      </c>
      <c r="N27" s="14">
        <f>L27+M27</f>
        <v>5524930</v>
      </c>
      <c r="P27" s="3" t="s">
        <v>12</v>
      </c>
      <c r="Q27" s="2">
        <v>0</v>
      </c>
      <c r="R27" s="2">
        <v>0</v>
      </c>
      <c r="S27" s="2">
        <v>286</v>
      </c>
      <c r="T27" s="2">
        <v>0</v>
      </c>
      <c r="U27" s="2">
        <v>0</v>
      </c>
      <c r="V27" s="2">
        <v>0</v>
      </c>
      <c r="W27" s="2">
        <v>1304</v>
      </c>
      <c r="X27" s="2">
        <v>0</v>
      </c>
      <c r="Y27" s="2">
        <v>0</v>
      </c>
      <c r="Z27" s="2">
        <v>0</v>
      </c>
      <c r="AA27" s="1">
        <f>Q27+S27+U27+W27+Y27</f>
        <v>1590</v>
      </c>
      <c r="AB27" s="13">
        <f>R27+T27+V27+X27+Z27</f>
        <v>0</v>
      </c>
      <c r="AC27" s="14">
        <f>AA27+AB27</f>
        <v>1590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>
        <f t="shared" si="15"/>
        <v>1650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3875.0230061349694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3474.7987421383646</v>
      </c>
      <c r="AQ27" s="13" t="str">
        <f t="shared" si="15"/>
        <v>N.A.</v>
      </c>
      <c r="AR27" s="14">
        <f t="shared" si="15"/>
        <v>3474.7987421383646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11075256</v>
      </c>
      <c r="C29" s="2">
        <v>12913500</v>
      </c>
      <c r="D29" s="2"/>
      <c r="E29" s="2"/>
      <c r="F29" s="2"/>
      <c r="G29" s="2">
        <v>2574000</v>
      </c>
      <c r="H29" s="2"/>
      <c r="I29" s="2">
        <v>529500</v>
      </c>
      <c r="J29" s="2"/>
      <c r="K29" s="2"/>
      <c r="L29" s="1">
        <f t="shared" si="16"/>
        <v>11075256</v>
      </c>
      <c r="M29" s="13">
        <f t="shared" si="16"/>
        <v>16017000</v>
      </c>
      <c r="N29" s="14">
        <f t="shared" si="17"/>
        <v>27092256</v>
      </c>
      <c r="P29" s="3" t="s">
        <v>14</v>
      </c>
      <c r="Q29" s="2">
        <v>1746</v>
      </c>
      <c r="R29" s="2">
        <v>1946</v>
      </c>
      <c r="S29" s="2">
        <v>0</v>
      </c>
      <c r="T29" s="2">
        <v>0</v>
      </c>
      <c r="U29" s="2">
        <v>0</v>
      </c>
      <c r="V29" s="2">
        <v>429</v>
      </c>
      <c r="W29" s="2">
        <v>0</v>
      </c>
      <c r="X29" s="2">
        <v>344</v>
      </c>
      <c r="Y29" s="2">
        <v>0</v>
      </c>
      <c r="Z29" s="2">
        <v>0</v>
      </c>
      <c r="AA29" s="1">
        <f t="shared" si="18"/>
        <v>1746</v>
      </c>
      <c r="AB29" s="13">
        <f t="shared" si="18"/>
        <v>2719</v>
      </c>
      <c r="AC29" s="14">
        <f t="shared" si="19"/>
        <v>4465</v>
      </c>
      <c r="AE29" s="3" t="s">
        <v>14</v>
      </c>
      <c r="AF29" s="2">
        <f t="shared" si="20"/>
        <v>6343.216494845361</v>
      </c>
      <c r="AG29" s="2">
        <f t="shared" si="15"/>
        <v>6635.9198355601229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6000</v>
      </c>
      <c r="AL29" s="2" t="str">
        <f t="shared" si="15"/>
        <v>N.A.</v>
      </c>
      <c r="AM29" s="2">
        <f t="shared" si="15"/>
        <v>1539.2441860465117</v>
      </c>
      <c r="AN29" s="2" t="str">
        <f t="shared" si="15"/>
        <v>N.A.</v>
      </c>
      <c r="AO29" s="2" t="str">
        <f t="shared" si="15"/>
        <v>N.A.</v>
      </c>
      <c r="AP29" s="15">
        <f t="shared" si="15"/>
        <v>6343.216494845361</v>
      </c>
      <c r="AQ29" s="13">
        <f t="shared" si="15"/>
        <v>5890.7686649503494</v>
      </c>
      <c r="AR29" s="14">
        <f t="shared" si="15"/>
        <v>6067.6945128779398</v>
      </c>
    </row>
    <row r="30" spans="1:44" ht="15" customHeight="1" thickBot="1" x14ac:dyDescent="0.3">
      <c r="A30" s="3" t="s">
        <v>15</v>
      </c>
      <c r="B30" s="2">
        <v>183180</v>
      </c>
      <c r="C30" s="2"/>
      <c r="D30" s="2">
        <v>426000</v>
      </c>
      <c r="E30" s="2"/>
      <c r="F30" s="2"/>
      <c r="G30" s="2"/>
      <c r="H30" s="2">
        <v>0</v>
      </c>
      <c r="I30" s="2"/>
      <c r="J30" s="2"/>
      <c r="K30" s="2"/>
      <c r="L30" s="1">
        <f t="shared" si="16"/>
        <v>609180</v>
      </c>
      <c r="M30" s="13">
        <f t="shared" si="16"/>
        <v>0</v>
      </c>
      <c r="N30" s="14">
        <f t="shared" si="17"/>
        <v>609180</v>
      </c>
      <c r="P30" s="3" t="s">
        <v>15</v>
      </c>
      <c r="Q30" s="2">
        <v>71</v>
      </c>
      <c r="R30" s="2">
        <v>0</v>
      </c>
      <c r="S30" s="2">
        <v>213</v>
      </c>
      <c r="T30" s="2">
        <v>0</v>
      </c>
      <c r="U30" s="2">
        <v>0</v>
      </c>
      <c r="V30" s="2">
        <v>0</v>
      </c>
      <c r="W30" s="2">
        <v>1376</v>
      </c>
      <c r="X30" s="2">
        <v>0</v>
      </c>
      <c r="Y30" s="2">
        <v>0</v>
      </c>
      <c r="Z30" s="2">
        <v>0</v>
      </c>
      <c r="AA30" s="1">
        <f t="shared" si="18"/>
        <v>1660</v>
      </c>
      <c r="AB30" s="13">
        <f t="shared" si="18"/>
        <v>0</v>
      </c>
      <c r="AC30" s="17">
        <f t="shared" si="19"/>
        <v>1660</v>
      </c>
      <c r="AE30" s="3" t="s">
        <v>15</v>
      </c>
      <c r="AF30" s="2">
        <f t="shared" si="20"/>
        <v>2580</v>
      </c>
      <c r="AG30" s="2" t="str">
        <f t="shared" si="15"/>
        <v>N.A.</v>
      </c>
      <c r="AH30" s="2">
        <f t="shared" si="15"/>
        <v>2000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366.97590361445782</v>
      </c>
      <c r="AQ30" s="13" t="str">
        <f t="shared" si="15"/>
        <v>N.A.</v>
      </c>
      <c r="AR30" s="14">
        <f t="shared" si="15"/>
        <v>366.97590361445782</v>
      </c>
    </row>
    <row r="31" spans="1:44" ht="15" customHeight="1" thickBot="1" x14ac:dyDescent="0.3">
      <c r="A31" s="4" t="s">
        <v>16</v>
      </c>
      <c r="B31" s="2">
        <v>11258436</v>
      </c>
      <c r="C31" s="2">
        <v>12913500</v>
      </c>
      <c r="D31" s="2">
        <v>897900</v>
      </c>
      <c r="E31" s="2"/>
      <c r="F31" s="2"/>
      <c r="G31" s="2">
        <v>2574000</v>
      </c>
      <c r="H31" s="2">
        <v>5053030</v>
      </c>
      <c r="I31" s="2">
        <v>529500</v>
      </c>
      <c r="J31" s="2"/>
      <c r="K31" s="2"/>
      <c r="L31" s="1">
        <f t="shared" ref="L31" si="21">B31+D31+F31+H31+J31</f>
        <v>17209366</v>
      </c>
      <c r="M31" s="13">
        <f t="shared" ref="M31" si="22">C31+E31+G31+I31+K31</f>
        <v>16017000</v>
      </c>
      <c r="N31" s="17">
        <f t="shared" ref="N31" si="23">L31+M31</f>
        <v>33226366</v>
      </c>
      <c r="P31" s="4" t="s">
        <v>16</v>
      </c>
      <c r="Q31" s="2">
        <v>1817</v>
      </c>
      <c r="R31" s="2">
        <v>1946</v>
      </c>
      <c r="S31" s="2">
        <v>499</v>
      </c>
      <c r="T31" s="2">
        <v>0</v>
      </c>
      <c r="U31" s="2">
        <v>0</v>
      </c>
      <c r="V31" s="2">
        <v>429</v>
      </c>
      <c r="W31" s="2">
        <v>2680</v>
      </c>
      <c r="X31" s="2">
        <v>344</v>
      </c>
      <c r="Y31" s="2">
        <v>0</v>
      </c>
      <c r="Z31" s="2">
        <v>0</v>
      </c>
      <c r="AA31" s="1">
        <f t="shared" ref="AA31" si="24">Q31+S31+U31+W31+Y31</f>
        <v>4996</v>
      </c>
      <c r="AB31" s="13">
        <f t="shared" ref="AB31" si="25">R31+T31+V31+X31+Z31</f>
        <v>2719</v>
      </c>
      <c r="AC31" s="14">
        <f t="shared" ref="AC31" si="26">AA31+AB31</f>
        <v>7715</v>
      </c>
      <c r="AE31" s="4" t="s">
        <v>16</v>
      </c>
      <c r="AF31" s="2">
        <f t="shared" si="20"/>
        <v>6196.1673087506879</v>
      </c>
      <c r="AG31" s="2">
        <f t="shared" si="15"/>
        <v>6635.9198355601229</v>
      </c>
      <c r="AH31" s="2">
        <f t="shared" si="15"/>
        <v>1799.3987975951904</v>
      </c>
      <c r="AI31" s="2" t="str">
        <f t="shared" si="15"/>
        <v>N.A.</v>
      </c>
      <c r="AJ31" s="2" t="str">
        <f t="shared" si="15"/>
        <v>N.A.</v>
      </c>
      <c r="AK31" s="2">
        <f t="shared" si="15"/>
        <v>6000</v>
      </c>
      <c r="AL31" s="2">
        <f t="shared" si="15"/>
        <v>1885.4589552238806</v>
      </c>
      <c r="AM31" s="2">
        <f t="shared" si="15"/>
        <v>1539.2441860465117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3444.6289031224978</v>
      </c>
      <c r="AQ31" s="13">
        <f t="shared" ref="AQ31" si="28">IFERROR(M31/AB31, "N.A.")</f>
        <v>5890.7686649503494</v>
      </c>
      <c r="AR31" s="14">
        <f t="shared" ref="AR31" si="29">IFERROR(N31/AC31, "N.A.")</f>
        <v>4306.7227478937139</v>
      </c>
    </row>
    <row r="32" spans="1:44" ht="15" customHeight="1" thickBot="1" x14ac:dyDescent="0.3">
      <c r="A32" s="5" t="s">
        <v>0</v>
      </c>
      <c r="B32" s="24">
        <f>B31+C31</f>
        <v>24171936</v>
      </c>
      <c r="C32" s="26"/>
      <c r="D32" s="24">
        <f>D31+E31</f>
        <v>897900</v>
      </c>
      <c r="E32" s="26"/>
      <c r="F32" s="24">
        <f>F31+G31</f>
        <v>2574000</v>
      </c>
      <c r="G32" s="26"/>
      <c r="H32" s="24">
        <f>H31+I31</f>
        <v>5582530</v>
      </c>
      <c r="I32" s="26"/>
      <c r="J32" s="24">
        <f>J31+K31</f>
        <v>0</v>
      </c>
      <c r="K32" s="26"/>
      <c r="L32" s="24">
        <f>L31+M31</f>
        <v>33226366</v>
      </c>
      <c r="M32" s="25"/>
      <c r="N32" s="18">
        <f>B32+D32+F32+H32+J32</f>
        <v>33226366</v>
      </c>
      <c r="P32" s="5" t="s">
        <v>0</v>
      </c>
      <c r="Q32" s="24">
        <f>Q31+R31</f>
        <v>3763</v>
      </c>
      <c r="R32" s="26"/>
      <c r="S32" s="24">
        <f>S31+T31</f>
        <v>499</v>
      </c>
      <c r="T32" s="26"/>
      <c r="U32" s="24">
        <f>U31+V31</f>
        <v>429</v>
      </c>
      <c r="V32" s="26"/>
      <c r="W32" s="24">
        <f>W31+X31</f>
        <v>3024</v>
      </c>
      <c r="X32" s="26"/>
      <c r="Y32" s="24">
        <f>Y31+Z31</f>
        <v>0</v>
      </c>
      <c r="Z32" s="26"/>
      <c r="AA32" s="24">
        <f>AA31+AB31</f>
        <v>7715</v>
      </c>
      <c r="AB32" s="26"/>
      <c r="AC32" s="19">
        <f>Q32+S32+U32+W32+Y32</f>
        <v>7715</v>
      </c>
      <c r="AE32" s="5" t="s">
        <v>0</v>
      </c>
      <c r="AF32" s="27">
        <f>IFERROR(B32/Q32,"N.A.")</f>
        <v>6423.5811852245552</v>
      </c>
      <c r="AG32" s="28"/>
      <c r="AH32" s="27">
        <f>IFERROR(D32/S32,"N.A.")</f>
        <v>1799.3987975951904</v>
      </c>
      <c r="AI32" s="28"/>
      <c r="AJ32" s="27">
        <f>IFERROR(F32/U32,"N.A.")</f>
        <v>6000</v>
      </c>
      <c r="AK32" s="28"/>
      <c r="AL32" s="27">
        <f>IFERROR(H32/W32,"N.A.")</f>
        <v>1846.0747354497355</v>
      </c>
      <c r="AM32" s="28"/>
      <c r="AN32" s="27" t="str">
        <f>IFERROR(J32/Y32,"N.A.")</f>
        <v>N.A.</v>
      </c>
      <c r="AO32" s="28"/>
      <c r="AP32" s="27">
        <f>IFERROR(L32/AA32,"N.A.")</f>
        <v>4306.7227478937139</v>
      </c>
      <c r="AQ32" s="28"/>
      <c r="AR32" s="16">
        <f>IFERROR(N32/AC32, "N.A.")</f>
        <v>4306.7227478937139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471297.99999999994</v>
      </c>
      <c r="C39" s="2"/>
      <c r="D39" s="2"/>
      <c r="E39" s="2"/>
      <c r="F39" s="2"/>
      <c r="G39" s="2"/>
      <c r="H39" s="2">
        <v>1751228.9999999998</v>
      </c>
      <c r="I39" s="2"/>
      <c r="J39" s="2"/>
      <c r="K39" s="2"/>
      <c r="L39" s="1">
        <f>B39+D39+F39+H39+J39</f>
        <v>2222526.9999999995</v>
      </c>
      <c r="M39" s="13">
        <f>C39+E39+G39+I39+K39</f>
        <v>0</v>
      </c>
      <c r="N39" s="14">
        <f>L39+M39</f>
        <v>2222526.9999999995</v>
      </c>
      <c r="P39" s="3" t="s">
        <v>12</v>
      </c>
      <c r="Q39" s="2">
        <v>213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817</v>
      </c>
      <c r="X39" s="2">
        <v>0</v>
      </c>
      <c r="Y39" s="2">
        <v>0</v>
      </c>
      <c r="Z39" s="2">
        <v>0</v>
      </c>
      <c r="AA39" s="1">
        <f>Q39+S39+U39+W39+Y39</f>
        <v>1030</v>
      </c>
      <c r="AB39" s="13">
        <f>R39+T39+V39+X39+Z39</f>
        <v>0</v>
      </c>
      <c r="AC39" s="14">
        <f>AA39+AB39</f>
        <v>1030</v>
      </c>
      <c r="AE39" s="3" t="s">
        <v>12</v>
      </c>
      <c r="AF39" s="2">
        <f>IFERROR(B39/Q39, "N.A.")</f>
        <v>2212.6666666666665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2143.4871481028149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2157.7932038834947</v>
      </c>
      <c r="AQ39" s="13" t="str">
        <f t="shared" si="30"/>
        <v>N.A.</v>
      </c>
      <c r="AR39" s="14">
        <f t="shared" si="30"/>
        <v>2157.7932038834947</v>
      </c>
    </row>
    <row r="40" spans="1:44" ht="15" customHeight="1" thickBot="1" x14ac:dyDescent="0.3">
      <c r="A40" s="3" t="s">
        <v>13</v>
      </c>
      <c r="B40" s="2">
        <v>491920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491920</v>
      </c>
      <c r="M40" s="13">
        <f t="shared" si="31"/>
        <v>0</v>
      </c>
      <c r="N40" s="14">
        <f t="shared" ref="N40:N42" si="32">L40+M40</f>
        <v>491920</v>
      </c>
      <c r="P40" s="3" t="s">
        <v>13</v>
      </c>
      <c r="Q40" s="2">
        <v>143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143</v>
      </c>
      <c r="AB40" s="13">
        <f t="shared" si="33"/>
        <v>0</v>
      </c>
      <c r="AC40" s="14">
        <f t="shared" ref="AC40:AC42" si="34">AA40+AB40</f>
        <v>143</v>
      </c>
      <c r="AE40" s="3" t="s">
        <v>13</v>
      </c>
      <c r="AF40" s="2">
        <f t="shared" ref="AF40:AF43" si="35">IFERROR(B40/Q40, "N.A.")</f>
        <v>3440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3440</v>
      </c>
      <c r="AQ40" s="13" t="str">
        <f t="shared" si="30"/>
        <v>N.A.</v>
      </c>
      <c r="AR40" s="14">
        <f t="shared" si="30"/>
        <v>3440</v>
      </c>
    </row>
    <row r="41" spans="1:44" ht="15" customHeight="1" thickBot="1" x14ac:dyDescent="0.3">
      <c r="A41" s="3" t="s">
        <v>14</v>
      </c>
      <c r="B41" s="2">
        <v>3088800</v>
      </c>
      <c r="C41" s="2">
        <v>3693800.0000000009</v>
      </c>
      <c r="D41" s="2">
        <v>804000</v>
      </c>
      <c r="E41" s="2"/>
      <c r="F41" s="2"/>
      <c r="G41" s="2"/>
      <c r="H41" s="2"/>
      <c r="I41" s="2">
        <v>1318290</v>
      </c>
      <c r="J41" s="2"/>
      <c r="K41" s="2"/>
      <c r="L41" s="1">
        <f t="shared" si="31"/>
        <v>3892800</v>
      </c>
      <c r="M41" s="13">
        <f t="shared" si="31"/>
        <v>5012090.0000000009</v>
      </c>
      <c r="N41" s="14">
        <f t="shared" si="32"/>
        <v>8904890</v>
      </c>
      <c r="P41" s="3" t="s">
        <v>14</v>
      </c>
      <c r="Q41" s="2">
        <v>572</v>
      </c>
      <c r="R41" s="2">
        <v>758</v>
      </c>
      <c r="S41" s="2">
        <v>201</v>
      </c>
      <c r="T41" s="2">
        <v>0</v>
      </c>
      <c r="U41" s="2">
        <v>0</v>
      </c>
      <c r="V41" s="2">
        <v>0</v>
      </c>
      <c r="W41" s="2">
        <v>0</v>
      </c>
      <c r="X41" s="2">
        <v>545</v>
      </c>
      <c r="Y41" s="2">
        <v>0</v>
      </c>
      <c r="Z41" s="2">
        <v>0</v>
      </c>
      <c r="AA41" s="1">
        <f t="shared" si="33"/>
        <v>773</v>
      </c>
      <c r="AB41" s="13">
        <f t="shared" si="33"/>
        <v>1303</v>
      </c>
      <c r="AC41" s="14">
        <f t="shared" si="34"/>
        <v>2076</v>
      </c>
      <c r="AE41" s="3" t="s">
        <v>14</v>
      </c>
      <c r="AF41" s="2">
        <f t="shared" si="35"/>
        <v>5400</v>
      </c>
      <c r="AG41" s="2">
        <f t="shared" si="30"/>
        <v>4873.0870712401065</v>
      </c>
      <c r="AH41" s="2">
        <f t="shared" si="30"/>
        <v>4000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2418.880733944954</v>
      </c>
      <c r="AN41" s="2" t="str">
        <f t="shared" si="30"/>
        <v>N.A.</v>
      </c>
      <c r="AO41" s="2" t="str">
        <f t="shared" si="30"/>
        <v>N.A.</v>
      </c>
      <c r="AP41" s="15">
        <f t="shared" si="30"/>
        <v>5035.9637774902976</v>
      </c>
      <c r="AQ41" s="13">
        <f t="shared" si="30"/>
        <v>3846.5771297006913</v>
      </c>
      <c r="AR41" s="14">
        <f t="shared" si="30"/>
        <v>4289.4460500963387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4052018.0000000009</v>
      </c>
      <c r="C43" s="2">
        <v>3693800.0000000009</v>
      </c>
      <c r="D43" s="2">
        <v>804000</v>
      </c>
      <c r="E43" s="2"/>
      <c r="F43" s="2"/>
      <c r="G43" s="2"/>
      <c r="H43" s="2">
        <v>1751228.9999999998</v>
      </c>
      <c r="I43" s="2">
        <v>1318290</v>
      </c>
      <c r="J43" s="2"/>
      <c r="K43" s="2"/>
      <c r="L43" s="1">
        <f t="shared" ref="L43" si="36">B43+D43+F43+H43+J43</f>
        <v>6607247.0000000009</v>
      </c>
      <c r="M43" s="13">
        <f t="shared" ref="M43" si="37">C43+E43+G43+I43+K43</f>
        <v>5012090.0000000009</v>
      </c>
      <c r="N43" s="17">
        <f t="shared" ref="N43" si="38">L43+M43</f>
        <v>11619337.000000002</v>
      </c>
      <c r="P43" s="4" t="s">
        <v>16</v>
      </c>
      <c r="Q43" s="2">
        <v>928</v>
      </c>
      <c r="R43" s="2">
        <v>758</v>
      </c>
      <c r="S43" s="2">
        <v>201</v>
      </c>
      <c r="T43" s="2">
        <v>0</v>
      </c>
      <c r="U43" s="2">
        <v>0</v>
      </c>
      <c r="V43" s="2">
        <v>0</v>
      </c>
      <c r="W43" s="2">
        <v>817</v>
      </c>
      <c r="X43" s="2">
        <v>545</v>
      </c>
      <c r="Y43" s="2">
        <v>0</v>
      </c>
      <c r="Z43" s="2">
        <v>0</v>
      </c>
      <c r="AA43" s="1">
        <f t="shared" ref="AA43" si="39">Q43+S43+U43+W43+Y43</f>
        <v>1946</v>
      </c>
      <c r="AB43" s="13">
        <f t="shared" ref="AB43" si="40">R43+T43+V43+X43+Z43</f>
        <v>1303</v>
      </c>
      <c r="AC43" s="17">
        <f t="shared" ref="AC43" si="41">AA43+AB43</f>
        <v>3249</v>
      </c>
      <c r="AE43" s="4" t="s">
        <v>16</v>
      </c>
      <c r="AF43" s="2">
        <f t="shared" si="35"/>
        <v>4366.3987068965525</v>
      </c>
      <c r="AG43" s="2">
        <f t="shared" si="30"/>
        <v>4873.0870712401065</v>
      </c>
      <c r="AH43" s="2">
        <f t="shared" si="30"/>
        <v>4000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2143.4871481028149</v>
      </c>
      <c r="AM43" s="2">
        <f t="shared" si="30"/>
        <v>2418.880733944954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3395.2965056526214</v>
      </c>
      <c r="AQ43" s="13">
        <f t="shared" ref="AQ43" si="43">IFERROR(M43/AB43, "N.A.")</f>
        <v>3846.5771297006913</v>
      </c>
      <c r="AR43" s="14">
        <f t="shared" ref="AR43" si="44">IFERROR(N43/AC43, "N.A.")</f>
        <v>3576.2810095413979</v>
      </c>
    </row>
    <row r="44" spans="1:44" ht="15" customHeight="1" thickBot="1" x14ac:dyDescent="0.3">
      <c r="A44" s="5" t="s">
        <v>0</v>
      </c>
      <c r="B44" s="24">
        <f>B43+C43</f>
        <v>7745818.0000000019</v>
      </c>
      <c r="C44" s="26"/>
      <c r="D44" s="24">
        <f>D43+E43</f>
        <v>804000</v>
      </c>
      <c r="E44" s="26"/>
      <c r="F44" s="24">
        <f>F43+G43</f>
        <v>0</v>
      </c>
      <c r="G44" s="26"/>
      <c r="H44" s="24">
        <f>H43+I43</f>
        <v>3069519</v>
      </c>
      <c r="I44" s="26"/>
      <c r="J44" s="24">
        <f>J43+K43</f>
        <v>0</v>
      </c>
      <c r="K44" s="26"/>
      <c r="L44" s="24">
        <f>L43+M43</f>
        <v>11619337.000000002</v>
      </c>
      <c r="M44" s="25"/>
      <c r="N44" s="18">
        <f>B44+D44+F44+H44+J44</f>
        <v>11619337.000000002</v>
      </c>
      <c r="P44" s="5" t="s">
        <v>0</v>
      </c>
      <c r="Q44" s="24">
        <f>Q43+R43</f>
        <v>1686</v>
      </c>
      <c r="R44" s="26"/>
      <c r="S44" s="24">
        <f>S43+T43</f>
        <v>201</v>
      </c>
      <c r="T44" s="26"/>
      <c r="U44" s="24">
        <f>U43+V43</f>
        <v>0</v>
      </c>
      <c r="V44" s="26"/>
      <c r="W44" s="24">
        <f>W43+X43</f>
        <v>1362</v>
      </c>
      <c r="X44" s="26"/>
      <c r="Y44" s="24">
        <f>Y43+Z43</f>
        <v>0</v>
      </c>
      <c r="Z44" s="26"/>
      <c r="AA44" s="24">
        <f>AA43+AB43</f>
        <v>3249</v>
      </c>
      <c r="AB44" s="25"/>
      <c r="AC44" s="18">
        <f>Q44+S44+U44+W44+Y44</f>
        <v>3249</v>
      </c>
      <c r="AE44" s="5" t="s">
        <v>0</v>
      </c>
      <c r="AF44" s="27">
        <f>IFERROR(B44/Q44,"N.A.")</f>
        <v>4594.1981020166086</v>
      </c>
      <c r="AG44" s="28"/>
      <c r="AH44" s="27">
        <f>IFERROR(D44/S44,"N.A.")</f>
        <v>4000</v>
      </c>
      <c r="AI44" s="28"/>
      <c r="AJ44" s="27" t="str">
        <f>IFERROR(F44/U44,"N.A.")</f>
        <v>N.A.</v>
      </c>
      <c r="AK44" s="28"/>
      <c r="AL44" s="27">
        <f>IFERROR(H44/W44,"N.A.")</f>
        <v>2253.6850220264319</v>
      </c>
      <c r="AM44" s="28"/>
      <c r="AN44" s="27" t="str">
        <f>IFERROR(J44/Y44,"N.A.")</f>
        <v>N.A.</v>
      </c>
      <c r="AO44" s="28"/>
      <c r="AP44" s="27">
        <f>IFERROR(L44/AA44,"N.A.")</f>
        <v>3576.2810095413979</v>
      </c>
      <c r="AQ44" s="28"/>
      <c r="AR44" s="16">
        <f>IFERROR(N44/AC44, "N.A.")</f>
        <v>3576.2810095413979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16894329.999999996</v>
      </c>
      <c r="C15" s="2"/>
      <c r="D15" s="2">
        <v>7052444.9999999991</v>
      </c>
      <c r="E15" s="2"/>
      <c r="F15" s="2">
        <v>1289999.9999999998</v>
      </c>
      <c r="G15" s="2"/>
      <c r="H15" s="2">
        <v>26776638.000000004</v>
      </c>
      <c r="I15" s="2"/>
      <c r="J15" s="2">
        <v>0</v>
      </c>
      <c r="K15" s="2"/>
      <c r="L15" s="1">
        <f>B15+D15+F15+H15+J15</f>
        <v>52013413</v>
      </c>
      <c r="M15" s="13">
        <f>C15+E15+G15+I15+K15</f>
        <v>0</v>
      </c>
      <c r="N15" s="14">
        <f>L15+M15</f>
        <v>52013413</v>
      </c>
      <c r="P15" s="3" t="s">
        <v>12</v>
      </c>
      <c r="Q15" s="2">
        <v>3028</v>
      </c>
      <c r="R15" s="2">
        <v>0</v>
      </c>
      <c r="S15" s="2">
        <v>1639</v>
      </c>
      <c r="T15" s="2">
        <v>0</v>
      </c>
      <c r="U15" s="2">
        <v>592</v>
      </c>
      <c r="V15" s="2">
        <v>0</v>
      </c>
      <c r="W15" s="2">
        <v>9183</v>
      </c>
      <c r="X15" s="2">
        <v>0</v>
      </c>
      <c r="Y15" s="2">
        <v>262</v>
      </c>
      <c r="Z15" s="2">
        <v>0</v>
      </c>
      <c r="AA15" s="1">
        <f>Q15+S15+U15+W15+Y15</f>
        <v>14704</v>
      </c>
      <c r="AB15" s="13">
        <f>R15+T15+V15+X15+Z15</f>
        <v>0</v>
      </c>
      <c r="AC15" s="14">
        <f>AA15+AB15</f>
        <v>14704</v>
      </c>
      <c r="AE15" s="3" t="s">
        <v>12</v>
      </c>
      <c r="AF15" s="2">
        <f>IFERROR(B15/Q15, "N.A.")</f>
        <v>5579.3692206076603</v>
      </c>
      <c r="AG15" s="2" t="str">
        <f t="shared" ref="AG15:AR19" si="0">IFERROR(C15/R15, "N.A.")</f>
        <v>N.A.</v>
      </c>
      <c r="AH15" s="2">
        <f t="shared" si="0"/>
        <v>4302.8950579621714</v>
      </c>
      <c r="AI15" s="2" t="str">
        <f t="shared" si="0"/>
        <v>N.A.</v>
      </c>
      <c r="AJ15" s="2">
        <f t="shared" si="0"/>
        <v>2179.0540540540537</v>
      </c>
      <c r="AK15" s="2" t="str">
        <f t="shared" si="0"/>
        <v>N.A.</v>
      </c>
      <c r="AL15" s="2">
        <f t="shared" si="0"/>
        <v>2915.8921920940875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3537.3648667029379</v>
      </c>
      <c r="AQ15" s="13" t="str">
        <f t="shared" si="0"/>
        <v>N.A.</v>
      </c>
      <c r="AR15" s="14">
        <f t="shared" si="0"/>
        <v>3537.3648667029379</v>
      </c>
    </row>
    <row r="16" spans="1:44" ht="15" customHeight="1" thickBot="1" x14ac:dyDescent="0.3">
      <c r="A16" s="3" t="s">
        <v>13</v>
      </c>
      <c r="B16" s="2">
        <v>7943805</v>
      </c>
      <c r="C16" s="2">
        <v>1351920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7943805</v>
      </c>
      <c r="M16" s="13">
        <f t="shared" si="1"/>
        <v>1351920</v>
      </c>
      <c r="N16" s="14">
        <f t="shared" ref="N16:N18" si="2">L16+M16</f>
        <v>9295725</v>
      </c>
      <c r="P16" s="3" t="s">
        <v>13</v>
      </c>
      <c r="Q16" s="2">
        <v>2401</v>
      </c>
      <c r="R16" s="2">
        <v>262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2401</v>
      </c>
      <c r="AB16" s="13">
        <f t="shared" si="3"/>
        <v>262</v>
      </c>
      <c r="AC16" s="14">
        <f t="shared" ref="AC16:AC18" si="4">AA16+AB16</f>
        <v>2663</v>
      </c>
      <c r="AE16" s="3" t="s">
        <v>13</v>
      </c>
      <c r="AF16" s="2">
        <f t="shared" ref="AF16:AF19" si="5">IFERROR(B16/Q16, "N.A.")</f>
        <v>3308.5401915868388</v>
      </c>
      <c r="AG16" s="2">
        <f t="shared" si="0"/>
        <v>5160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3308.5401915868388</v>
      </c>
      <c r="AQ16" s="13">
        <f t="shared" si="0"/>
        <v>5160</v>
      </c>
      <c r="AR16" s="14">
        <f t="shared" si="0"/>
        <v>3490.6965828013517</v>
      </c>
    </row>
    <row r="17" spans="1:44" ht="15" customHeight="1" thickBot="1" x14ac:dyDescent="0.3">
      <c r="A17" s="3" t="s">
        <v>14</v>
      </c>
      <c r="B17" s="2">
        <v>50249310</v>
      </c>
      <c r="C17" s="2">
        <v>275422253.99999982</v>
      </c>
      <c r="D17" s="2">
        <v>11569560</v>
      </c>
      <c r="E17" s="2"/>
      <c r="F17" s="2"/>
      <c r="G17" s="2">
        <v>48433740</v>
      </c>
      <c r="H17" s="2"/>
      <c r="I17" s="2">
        <v>7478000</v>
      </c>
      <c r="J17" s="2">
        <v>0</v>
      </c>
      <c r="K17" s="2"/>
      <c r="L17" s="1">
        <f t="shared" si="1"/>
        <v>61818870</v>
      </c>
      <c r="M17" s="13">
        <f t="shared" si="1"/>
        <v>331333993.99999982</v>
      </c>
      <c r="N17" s="14">
        <f t="shared" si="2"/>
        <v>393152863.99999982</v>
      </c>
      <c r="P17" s="3" t="s">
        <v>14</v>
      </c>
      <c r="Q17" s="2">
        <v>9766</v>
      </c>
      <c r="R17" s="2">
        <v>47171</v>
      </c>
      <c r="S17" s="2">
        <v>1883</v>
      </c>
      <c r="T17" s="2">
        <v>0</v>
      </c>
      <c r="U17" s="2">
        <v>0</v>
      </c>
      <c r="V17" s="2">
        <v>4804</v>
      </c>
      <c r="W17" s="2">
        <v>0</v>
      </c>
      <c r="X17" s="2">
        <v>1315</v>
      </c>
      <c r="Y17" s="2">
        <v>1218</v>
      </c>
      <c r="Z17" s="2">
        <v>0</v>
      </c>
      <c r="AA17" s="1">
        <f t="shared" si="3"/>
        <v>12867</v>
      </c>
      <c r="AB17" s="13">
        <f t="shared" si="3"/>
        <v>53290</v>
      </c>
      <c r="AC17" s="14">
        <f t="shared" si="4"/>
        <v>66157</v>
      </c>
      <c r="AE17" s="3" t="s">
        <v>14</v>
      </c>
      <c r="AF17" s="2">
        <f t="shared" si="5"/>
        <v>5145.3317632602912</v>
      </c>
      <c r="AG17" s="2">
        <f t="shared" si="0"/>
        <v>5838.8046469228939</v>
      </c>
      <c r="AH17" s="2">
        <f t="shared" si="0"/>
        <v>6144.2166755177905</v>
      </c>
      <c r="AI17" s="2" t="str">
        <f t="shared" si="0"/>
        <v>N.A.</v>
      </c>
      <c r="AJ17" s="2" t="str">
        <f t="shared" si="0"/>
        <v>N.A.</v>
      </c>
      <c r="AK17" s="2">
        <f t="shared" si="0"/>
        <v>10081.960865945046</v>
      </c>
      <c r="AL17" s="2" t="str">
        <f t="shared" si="0"/>
        <v>N.A.</v>
      </c>
      <c r="AM17" s="2">
        <f t="shared" si="0"/>
        <v>5686.6920152091252</v>
      </c>
      <c r="AN17" s="2">
        <f t="shared" si="0"/>
        <v>0</v>
      </c>
      <c r="AO17" s="2" t="str">
        <f t="shared" si="0"/>
        <v>N.A.</v>
      </c>
      <c r="AP17" s="15">
        <f t="shared" si="0"/>
        <v>4804.4509209605967</v>
      </c>
      <c r="AQ17" s="13">
        <f t="shared" si="0"/>
        <v>6217.5641583786792</v>
      </c>
      <c r="AR17" s="14">
        <f t="shared" si="0"/>
        <v>5942.7250933385703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75087444.999999985</v>
      </c>
      <c r="C19" s="2">
        <v>276774174.00000006</v>
      </c>
      <c r="D19" s="2">
        <v>18622005</v>
      </c>
      <c r="E19" s="2"/>
      <c r="F19" s="2">
        <v>1289999.9999999998</v>
      </c>
      <c r="G19" s="2">
        <v>48433740</v>
      </c>
      <c r="H19" s="2">
        <v>26776638.000000004</v>
      </c>
      <c r="I19" s="2">
        <v>7478000</v>
      </c>
      <c r="J19" s="2">
        <v>0</v>
      </c>
      <c r="K19" s="2"/>
      <c r="L19" s="1">
        <f t="shared" ref="L19" si="6">B19+D19+F19+H19+J19</f>
        <v>121776087.99999999</v>
      </c>
      <c r="M19" s="13">
        <f t="shared" ref="M19" si="7">C19+E19+G19+I19+K19</f>
        <v>332685914.00000006</v>
      </c>
      <c r="N19" s="17">
        <f t="shared" ref="N19" si="8">L19+M19</f>
        <v>454462002.00000006</v>
      </c>
      <c r="P19" s="4" t="s">
        <v>16</v>
      </c>
      <c r="Q19" s="2">
        <v>15195</v>
      </c>
      <c r="R19" s="2">
        <v>47433</v>
      </c>
      <c r="S19" s="2">
        <v>3522</v>
      </c>
      <c r="T19" s="2">
        <v>0</v>
      </c>
      <c r="U19" s="2">
        <v>592</v>
      </c>
      <c r="V19" s="2">
        <v>4804</v>
      </c>
      <c r="W19" s="2">
        <v>9183</v>
      </c>
      <c r="X19" s="2">
        <v>1315</v>
      </c>
      <c r="Y19" s="2">
        <v>1480</v>
      </c>
      <c r="Z19" s="2">
        <v>0</v>
      </c>
      <c r="AA19" s="1">
        <f t="shared" ref="AA19" si="9">Q19+S19+U19+W19+Y19</f>
        <v>29972</v>
      </c>
      <c r="AB19" s="13">
        <f t="shared" ref="AB19" si="10">R19+T19+V19+X19+Z19</f>
        <v>53552</v>
      </c>
      <c r="AC19" s="14">
        <f t="shared" ref="AC19" si="11">AA19+AB19</f>
        <v>83524</v>
      </c>
      <c r="AE19" s="4" t="s">
        <v>16</v>
      </c>
      <c r="AF19" s="2">
        <f t="shared" si="5"/>
        <v>4941.5890095426121</v>
      </c>
      <c r="AG19" s="2">
        <f t="shared" si="0"/>
        <v>5835.0552147239277</v>
      </c>
      <c r="AH19" s="2">
        <f t="shared" si="0"/>
        <v>5287.3381601362862</v>
      </c>
      <c r="AI19" s="2" t="str">
        <f t="shared" si="0"/>
        <v>N.A.</v>
      </c>
      <c r="AJ19" s="2">
        <f t="shared" si="0"/>
        <v>2179.0540540540537</v>
      </c>
      <c r="AK19" s="2">
        <f t="shared" si="0"/>
        <v>10081.960865945046</v>
      </c>
      <c r="AL19" s="2">
        <f t="shared" si="0"/>
        <v>2915.8921920940875</v>
      </c>
      <c r="AM19" s="2">
        <f t="shared" si="0"/>
        <v>5686.6920152091252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4062.9950620579202</v>
      </c>
      <c r="AQ19" s="13">
        <f t="shared" ref="AQ19" si="13">IFERROR(M19/AB19, "N.A.")</f>
        <v>6212.3900881386326</v>
      </c>
      <c r="AR19" s="14">
        <f t="shared" ref="AR19" si="14">IFERROR(N19/AC19, "N.A.")</f>
        <v>5441.094799099661</v>
      </c>
    </row>
    <row r="20" spans="1:44" ht="15" customHeight="1" thickBot="1" x14ac:dyDescent="0.3">
      <c r="A20" s="5" t="s">
        <v>0</v>
      </c>
      <c r="B20" s="24">
        <f>B19+C19</f>
        <v>351861619.00000006</v>
      </c>
      <c r="C20" s="26"/>
      <c r="D20" s="24">
        <f>D19+E19</f>
        <v>18622005</v>
      </c>
      <c r="E20" s="26"/>
      <c r="F20" s="24">
        <f>F19+G19</f>
        <v>49723740</v>
      </c>
      <c r="G20" s="26"/>
      <c r="H20" s="24">
        <f>H19+I19</f>
        <v>34254638</v>
      </c>
      <c r="I20" s="26"/>
      <c r="J20" s="24">
        <f>J19+K19</f>
        <v>0</v>
      </c>
      <c r="K20" s="26"/>
      <c r="L20" s="24">
        <f>L19+M19</f>
        <v>454462002.00000006</v>
      </c>
      <c r="M20" s="25"/>
      <c r="N20" s="18">
        <f>B20+D20+F20+H20+J20</f>
        <v>454462002.00000006</v>
      </c>
      <c r="P20" s="5" t="s">
        <v>0</v>
      </c>
      <c r="Q20" s="24">
        <f>Q19+R19</f>
        <v>62628</v>
      </c>
      <c r="R20" s="26"/>
      <c r="S20" s="24">
        <f>S19+T19</f>
        <v>3522</v>
      </c>
      <c r="T20" s="26"/>
      <c r="U20" s="24">
        <f>U19+V19</f>
        <v>5396</v>
      </c>
      <c r="V20" s="26"/>
      <c r="W20" s="24">
        <f>W19+X19</f>
        <v>10498</v>
      </c>
      <c r="X20" s="26"/>
      <c r="Y20" s="24">
        <f>Y19+Z19</f>
        <v>1480</v>
      </c>
      <c r="Z20" s="26"/>
      <c r="AA20" s="24">
        <f>AA19+AB19</f>
        <v>83524</v>
      </c>
      <c r="AB20" s="26"/>
      <c r="AC20" s="19">
        <f>Q20+S20+U20+W20+Y20</f>
        <v>83524</v>
      </c>
      <c r="AE20" s="5" t="s">
        <v>0</v>
      </c>
      <c r="AF20" s="27">
        <f>IFERROR(B20/Q20,"N.A.")</f>
        <v>5618.2796672414906</v>
      </c>
      <c r="AG20" s="28"/>
      <c r="AH20" s="27">
        <f>IFERROR(D20/S20,"N.A.")</f>
        <v>5287.3381601362862</v>
      </c>
      <c r="AI20" s="28"/>
      <c r="AJ20" s="27">
        <f>IFERROR(F20/U20,"N.A.")</f>
        <v>9214.9258710155664</v>
      </c>
      <c r="AK20" s="28"/>
      <c r="AL20" s="27">
        <f>IFERROR(H20/W20,"N.A.")</f>
        <v>3262.9679939036005</v>
      </c>
      <c r="AM20" s="28"/>
      <c r="AN20" s="27">
        <f>IFERROR(J20/Y20,"N.A.")</f>
        <v>0</v>
      </c>
      <c r="AO20" s="28"/>
      <c r="AP20" s="27">
        <f>IFERROR(L20/AA20,"N.A.")</f>
        <v>5441.094799099661</v>
      </c>
      <c r="AQ20" s="28"/>
      <c r="AR20" s="16">
        <f>IFERROR(N20/AC20, "N.A.")</f>
        <v>5441.094799099661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15800409.999999998</v>
      </c>
      <c r="C27" s="2"/>
      <c r="D27" s="2">
        <v>7052444.9999999991</v>
      </c>
      <c r="E27" s="2"/>
      <c r="F27" s="2">
        <v>1289999.9999999998</v>
      </c>
      <c r="G27" s="2"/>
      <c r="H27" s="2">
        <v>17275722</v>
      </c>
      <c r="I27" s="2"/>
      <c r="J27" s="2"/>
      <c r="K27" s="2"/>
      <c r="L27" s="1">
        <f>B27+D27+F27+H27+J27</f>
        <v>41418577</v>
      </c>
      <c r="M27" s="13">
        <f>C27+E27+G27+I27+K27</f>
        <v>0</v>
      </c>
      <c r="N27" s="14">
        <f>L27+M27</f>
        <v>41418577</v>
      </c>
      <c r="P27" s="3" t="s">
        <v>12</v>
      </c>
      <c r="Q27" s="2">
        <v>2816</v>
      </c>
      <c r="R27" s="2">
        <v>0</v>
      </c>
      <c r="S27" s="2">
        <v>1639</v>
      </c>
      <c r="T27" s="2">
        <v>0</v>
      </c>
      <c r="U27" s="2">
        <v>592</v>
      </c>
      <c r="V27" s="2">
        <v>0</v>
      </c>
      <c r="W27" s="2">
        <v>4476</v>
      </c>
      <c r="X27" s="2">
        <v>0</v>
      </c>
      <c r="Y27" s="2">
        <v>0</v>
      </c>
      <c r="Z27" s="2">
        <v>0</v>
      </c>
      <c r="AA27" s="1">
        <f>Q27+S27+U27+W27+Y27</f>
        <v>9523</v>
      </c>
      <c r="AB27" s="13">
        <f>R27+T27+V27+X27+Z27</f>
        <v>0</v>
      </c>
      <c r="AC27" s="14">
        <f>AA27+AB27</f>
        <v>9523</v>
      </c>
      <c r="AE27" s="3" t="s">
        <v>12</v>
      </c>
      <c r="AF27" s="2">
        <f>IFERROR(B27/Q27, "N.A.")</f>
        <v>5610.9410511363631</v>
      </c>
      <c r="AG27" s="2" t="str">
        <f t="shared" ref="AG27:AR31" si="15">IFERROR(C27/R27, "N.A.")</f>
        <v>N.A.</v>
      </c>
      <c r="AH27" s="2">
        <f t="shared" si="15"/>
        <v>4302.8950579621714</v>
      </c>
      <c r="AI27" s="2" t="str">
        <f t="shared" si="15"/>
        <v>N.A.</v>
      </c>
      <c r="AJ27" s="2">
        <f t="shared" si="15"/>
        <v>2179.0540540540537</v>
      </c>
      <c r="AK27" s="2" t="str">
        <f t="shared" si="15"/>
        <v>N.A.</v>
      </c>
      <c r="AL27" s="2">
        <f t="shared" si="15"/>
        <v>3859.6340482573728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4349.3202772235636</v>
      </c>
      <c r="AQ27" s="13" t="str">
        <f t="shared" si="15"/>
        <v>N.A.</v>
      </c>
      <c r="AR27" s="14">
        <f t="shared" si="15"/>
        <v>4349.3202772235636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37548300</v>
      </c>
      <c r="C29" s="2">
        <v>204000742.00000006</v>
      </c>
      <c r="D29" s="2">
        <v>9557640</v>
      </c>
      <c r="E29" s="2"/>
      <c r="F29" s="2"/>
      <c r="G29" s="2">
        <v>31950200.000000004</v>
      </c>
      <c r="H29" s="2"/>
      <c r="I29" s="2">
        <v>2178000</v>
      </c>
      <c r="J29" s="2">
        <v>0</v>
      </c>
      <c r="K29" s="2"/>
      <c r="L29" s="1">
        <f t="shared" si="16"/>
        <v>47105940</v>
      </c>
      <c r="M29" s="13">
        <f t="shared" si="16"/>
        <v>238128942.00000006</v>
      </c>
      <c r="N29" s="14">
        <f t="shared" si="17"/>
        <v>285234882.00000006</v>
      </c>
      <c r="P29" s="3" t="s">
        <v>14</v>
      </c>
      <c r="Q29" s="2">
        <v>6664</v>
      </c>
      <c r="R29" s="2">
        <v>33093</v>
      </c>
      <c r="S29" s="2">
        <v>1360</v>
      </c>
      <c r="T29" s="2">
        <v>0</v>
      </c>
      <c r="U29" s="2">
        <v>0</v>
      </c>
      <c r="V29" s="2">
        <v>3447</v>
      </c>
      <c r="W29" s="2">
        <v>0</v>
      </c>
      <c r="X29" s="2">
        <v>630</v>
      </c>
      <c r="Y29" s="2">
        <v>534</v>
      </c>
      <c r="Z29" s="2">
        <v>0</v>
      </c>
      <c r="AA29" s="1">
        <f t="shared" si="18"/>
        <v>8558</v>
      </c>
      <c r="AB29" s="13">
        <f t="shared" si="18"/>
        <v>37170</v>
      </c>
      <c r="AC29" s="14">
        <f t="shared" si="19"/>
        <v>45728</v>
      </c>
      <c r="AE29" s="3" t="s">
        <v>14</v>
      </c>
      <c r="AF29" s="2">
        <f t="shared" si="20"/>
        <v>5634.498799519808</v>
      </c>
      <c r="AG29" s="2">
        <f t="shared" si="15"/>
        <v>6164.4680748194496</v>
      </c>
      <c r="AH29" s="2">
        <f t="shared" si="15"/>
        <v>7027.6764705882351</v>
      </c>
      <c r="AI29" s="2" t="str">
        <f t="shared" si="15"/>
        <v>N.A.</v>
      </c>
      <c r="AJ29" s="2" t="str">
        <f t="shared" si="15"/>
        <v>N.A.</v>
      </c>
      <c r="AK29" s="2">
        <f t="shared" si="15"/>
        <v>9268.9875253843929</v>
      </c>
      <c r="AL29" s="2" t="str">
        <f t="shared" si="15"/>
        <v>N.A.</v>
      </c>
      <c r="AM29" s="2">
        <f t="shared" si="15"/>
        <v>3457.1428571428573</v>
      </c>
      <c r="AN29" s="2">
        <f t="shared" si="15"/>
        <v>0</v>
      </c>
      <c r="AO29" s="2" t="str">
        <f t="shared" si="15"/>
        <v>N.A.</v>
      </c>
      <c r="AP29" s="15">
        <f t="shared" si="15"/>
        <v>5504.3164290722134</v>
      </c>
      <c r="AQ29" s="13">
        <f t="shared" si="15"/>
        <v>6406.4821630347069</v>
      </c>
      <c r="AR29" s="14">
        <f t="shared" si="15"/>
        <v>6237.6417512246335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53348710.000000007</v>
      </c>
      <c r="C31" s="2">
        <v>204000742.00000006</v>
      </c>
      <c r="D31" s="2">
        <v>16610085.000000002</v>
      </c>
      <c r="E31" s="2"/>
      <c r="F31" s="2">
        <v>1289999.9999999998</v>
      </c>
      <c r="G31" s="2">
        <v>31950200.000000004</v>
      </c>
      <c r="H31" s="2">
        <v>17275722</v>
      </c>
      <c r="I31" s="2">
        <v>2178000</v>
      </c>
      <c r="J31" s="2">
        <v>0</v>
      </c>
      <c r="K31" s="2"/>
      <c r="L31" s="1">
        <f t="shared" ref="L31" si="21">B31+D31+F31+H31+J31</f>
        <v>88524517.000000015</v>
      </c>
      <c r="M31" s="13">
        <f t="shared" ref="M31" si="22">C31+E31+G31+I31+K31</f>
        <v>238128942.00000006</v>
      </c>
      <c r="N31" s="17">
        <f t="shared" ref="N31" si="23">L31+M31</f>
        <v>326653459.00000006</v>
      </c>
      <c r="P31" s="4" t="s">
        <v>16</v>
      </c>
      <c r="Q31" s="2">
        <v>9480</v>
      </c>
      <c r="R31" s="2">
        <v>33093</v>
      </c>
      <c r="S31" s="2">
        <v>2999</v>
      </c>
      <c r="T31" s="2">
        <v>0</v>
      </c>
      <c r="U31" s="2">
        <v>592</v>
      </c>
      <c r="V31" s="2">
        <v>3447</v>
      </c>
      <c r="W31" s="2">
        <v>4476</v>
      </c>
      <c r="X31" s="2">
        <v>630</v>
      </c>
      <c r="Y31" s="2">
        <v>534</v>
      </c>
      <c r="Z31" s="2">
        <v>0</v>
      </c>
      <c r="AA31" s="1">
        <f t="shared" ref="AA31" si="24">Q31+S31+U31+W31+Y31</f>
        <v>18081</v>
      </c>
      <c r="AB31" s="13">
        <f t="shared" ref="AB31" si="25">R31+T31+V31+X31+Z31</f>
        <v>37170</v>
      </c>
      <c r="AC31" s="14">
        <f t="shared" ref="AC31" si="26">AA31+AB31</f>
        <v>55251</v>
      </c>
      <c r="AE31" s="4" t="s">
        <v>16</v>
      </c>
      <c r="AF31" s="2">
        <f t="shared" si="20"/>
        <v>5627.5010548523214</v>
      </c>
      <c r="AG31" s="2">
        <f t="shared" si="15"/>
        <v>6164.4680748194496</v>
      </c>
      <c r="AH31" s="2">
        <f t="shared" si="15"/>
        <v>5538.5411803934649</v>
      </c>
      <c r="AI31" s="2" t="str">
        <f t="shared" si="15"/>
        <v>N.A.</v>
      </c>
      <c r="AJ31" s="2">
        <f t="shared" si="15"/>
        <v>2179.0540540540537</v>
      </c>
      <c r="AK31" s="2">
        <f t="shared" si="15"/>
        <v>9268.9875253843929</v>
      </c>
      <c r="AL31" s="2">
        <f t="shared" si="15"/>
        <v>3859.6340482573728</v>
      </c>
      <c r="AM31" s="2">
        <f t="shared" si="15"/>
        <v>3457.1428571428573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4895.9967369061451</v>
      </c>
      <c r="AQ31" s="13">
        <f t="shared" ref="AQ31" si="28">IFERROR(M31/AB31, "N.A.")</f>
        <v>6406.4821630347069</v>
      </c>
      <c r="AR31" s="14">
        <f t="shared" ref="AR31" si="29">IFERROR(N31/AC31, "N.A.")</f>
        <v>5912.1727932526119</v>
      </c>
    </row>
    <row r="32" spans="1:44" ht="15" customHeight="1" thickBot="1" x14ac:dyDescent="0.3">
      <c r="A32" s="5" t="s">
        <v>0</v>
      </c>
      <c r="B32" s="24">
        <f>B31+C31</f>
        <v>257349452.00000006</v>
      </c>
      <c r="C32" s="26"/>
      <c r="D32" s="24">
        <f>D31+E31</f>
        <v>16610085.000000002</v>
      </c>
      <c r="E32" s="26"/>
      <c r="F32" s="24">
        <f>F31+G31</f>
        <v>33240200.000000004</v>
      </c>
      <c r="G32" s="26"/>
      <c r="H32" s="24">
        <f>H31+I31</f>
        <v>19453722</v>
      </c>
      <c r="I32" s="26"/>
      <c r="J32" s="24">
        <f>J31+K31</f>
        <v>0</v>
      </c>
      <c r="K32" s="26"/>
      <c r="L32" s="24">
        <f>L31+M31</f>
        <v>326653459.00000006</v>
      </c>
      <c r="M32" s="25"/>
      <c r="N32" s="18">
        <f>B32+D32+F32+H32+J32</f>
        <v>326653459.00000006</v>
      </c>
      <c r="P32" s="5" t="s">
        <v>0</v>
      </c>
      <c r="Q32" s="24">
        <f>Q31+R31</f>
        <v>42573</v>
      </c>
      <c r="R32" s="26"/>
      <c r="S32" s="24">
        <f>S31+T31</f>
        <v>2999</v>
      </c>
      <c r="T32" s="26"/>
      <c r="U32" s="24">
        <f>U31+V31</f>
        <v>4039</v>
      </c>
      <c r="V32" s="26"/>
      <c r="W32" s="24">
        <f>W31+X31</f>
        <v>5106</v>
      </c>
      <c r="X32" s="26"/>
      <c r="Y32" s="24">
        <f>Y31+Z31</f>
        <v>534</v>
      </c>
      <c r="Z32" s="26"/>
      <c r="AA32" s="24">
        <f>AA31+AB31</f>
        <v>55251</v>
      </c>
      <c r="AB32" s="26"/>
      <c r="AC32" s="19">
        <f>Q32+S32+U32+W32+Y32</f>
        <v>55251</v>
      </c>
      <c r="AE32" s="5" t="s">
        <v>0</v>
      </c>
      <c r="AF32" s="27">
        <f>IFERROR(B32/Q32,"N.A.")</f>
        <v>6044.8982218777173</v>
      </c>
      <c r="AG32" s="28"/>
      <c r="AH32" s="27">
        <f>IFERROR(D32/S32,"N.A.")</f>
        <v>5538.5411803934649</v>
      </c>
      <c r="AI32" s="28"/>
      <c r="AJ32" s="27">
        <f>IFERROR(F32/U32,"N.A.")</f>
        <v>8229.8093587521671</v>
      </c>
      <c r="AK32" s="28"/>
      <c r="AL32" s="27">
        <f>IFERROR(H32/W32,"N.A.")</f>
        <v>3809.9729729729729</v>
      </c>
      <c r="AM32" s="28"/>
      <c r="AN32" s="27">
        <f>IFERROR(J32/Y32,"N.A.")</f>
        <v>0</v>
      </c>
      <c r="AO32" s="28"/>
      <c r="AP32" s="27">
        <f>IFERROR(L32/AA32,"N.A.")</f>
        <v>5912.1727932526119</v>
      </c>
      <c r="AQ32" s="28"/>
      <c r="AR32" s="16">
        <f>IFERROR(N32/AC32, "N.A.")</f>
        <v>5912.1727932526119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1093920</v>
      </c>
      <c r="C39" s="2"/>
      <c r="D39" s="2"/>
      <c r="E39" s="2"/>
      <c r="F39" s="2"/>
      <c r="G39" s="2"/>
      <c r="H39" s="2">
        <v>9500916.0000000019</v>
      </c>
      <c r="I39" s="2"/>
      <c r="J39" s="2">
        <v>0</v>
      </c>
      <c r="K39" s="2"/>
      <c r="L39" s="1">
        <f>B39+D39+F39+H39+J39</f>
        <v>10594836.000000002</v>
      </c>
      <c r="M39" s="13">
        <f>C39+E39+G39+I39+K39</f>
        <v>0</v>
      </c>
      <c r="N39" s="14">
        <f>L39+M39</f>
        <v>10594836.000000002</v>
      </c>
      <c r="P39" s="3" t="s">
        <v>12</v>
      </c>
      <c r="Q39" s="2">
        <v>212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4707</v>
      </c>
      <c r="X39" s="2">
        <v>0</v>
      </c>
      <c r="Y39" s="2">
        <v>262</v>
      </c>
      <c r="Z39" s="2">
        <v>0</v>
      </c>
      <c r="AA39" s="1">
        <f>Q39+S39+U39+W39+Y39</f>
        <v>5181</v>
      </c>
      <c r="AB39" s="13">
        <f>R39+T39+V39+X39+Z39</f>
        <v>0</v>
      </c>
      <c r="AC39" s="14">
        <f>AA39+AB39</f>
        <v>5181</v>
      </c>
      <c r="AE39" s="3" t="s">
        <v>12</v>
      </c>
      <c r="AF39" s="2">
        <f>IFERROR(B39/Q39, "N.A.")</f>
        <v>5160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2018.4652644996818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2044.9403590040536</v>
      </c>
      <c r="AQ39" s="13" t="str">
        <f t="shared" si="30"/>
        <v>N.A.</v>
      </c>
      <c r="AR39" s="14">
        <f t="shared" si="30"/>
        <v>2044.9403590040536</v>
      </c>
    </row>
    <row r="40" spans="1:44" ht="15" customHeight="1" thickBot="1" x14ac:dyDescent="0.3">
      <c r="A40" s="3" t="s">
        <v>13</v>
      </c>
      <c r="B40" s="2">
        <v>7943805</v>
      </c>
      <c r="C40" s="2">
        <v>1351920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7943805</v>
      </c>
      <c r="M40" s="13">
        <f t="shared" si="31"/>
        <v>1351920</v>
      </c>
      <c r="N40" s="14">
        <f t="shared" ref="N40:N42" si="32">L40+M40</f>
        <v>9295725</v>
      </c>
      <c r="P40" s="3" t="s">
        <v>13</v>
      </c>
      <c r="Q40" s="2">
        <v>2401</v>
      </c>
      <c r="R40" s="2">
        <v>262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2401</v>
      </c>
      <c r="AB40" s="13">
        <f t="shared" si="33"/>
        <v>262</v>
      </c>
      <c r="AC40" s="14">
        <f t="shared" ref="AC40:AC42" si="34">AA40+AB40</f>
        <v>2663</v>
      </c>
      <c r="AE40" s="3" t="s">
        <v>13</v>
      </c>
      <c r="AF40" s="2">
        <f t="shared" ref="AF40:AF43" si="35">IFERROR(B40/Q40, "N.A.")</f>
        <v>3308.5401915868388</v>
      </c>
      <c r="AG40" s="2">
        <f t="shared" si="30"/>
        <v>5160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3308.5401915868388</v>
      </c>
      <c r="AQ40" s="13">
        <f t="shared" si="30"/>
        <v>5160</v>
      </c>
      <c r="AR40" s="14">
        <f t="shared" si="30"/>
        <v>3490.6965828013517</v>
      </c>
    </row>
    <row r="41" spans="1:44" ht="15" customHeight="1" thickBot="1" x14ac:dyDescent="0.3">
      <c r="A41" s="3" t="s">
        <v>14</v>
      </c>
      <c r="B41" s="2">
        <v>12701010.000000002</v>
      </c>
      <c r="C41" s="2">
        <v>71421512</v>
      </c>
      <c r="D41" s="2">
        <v>2011920</v>
      </c>
      <c r="E41" s="2"/>
      <c r="F41" s="2"/>
      <c r="G41" s="2">
        <v>16483540.000000002</v>
      </c>
      <c r="H41" s="2"/>
      <c r="I41" s="2">
        <v>5300000</v>
      </c>
      <c r="J41" s="2">
        <v>0</v>
      </c>
      <c r="K41" s="2"/>
      <c r="L41" s="1">
        <f t="shared" si="31"/>
        <v>14712930.000000002</v>
      </c>
      <c r="M41" s="13">
        <f t="shared" si="31"/>
        <v>93205052</v>
      </c>
      <c r="N41" s="14">
        <f t="shared" si="32"/>
        <v>107917982</v>
      </c>
      <c r="P41" s="3" t="s">
        <v>14</v>
      </c>
      <c r="Q41" s="2">
        <v>3102</v>
      </c>
      <c r="R41" s="2">
        <v>14078</v>
      </c>
      <c r="S41" s="2">
        <v>523</v>
      </c>
      <c r="T41" s="2">
        <v>0</v>
      </c>
      <c r="U41" s="2">
        <v>0</v>
      </c>
      <c r="V41" s="2">
        <v>1357</v>
      </c>
      <c r="W41" s="2">
        <v>0</v>
      </c>
      <c r="X41" s="2">
        <v>685</v>
      </c>
      <c r="Y41" s="2">
        <v>684</v>
      </c>
      <c r="Z41" s="2">
        <v>0</v>
      </c>
      <c r="AA41" s="1">
        <f t="shared" si="33"/>
        <v>4309</v>
      </c>
      <c r="AB41" s="13">
        <f t="shared" si="33"/>
        <v>16120</v>
      </c>
      <c r="AC41" s="14">
        <f t="shared" si="34"/>
        <v>20429</v>
      </c>
      <c r="AE41" s="3" t="s">
        <v>14</v>
      </c>
      <c r="AF41" s="2">
        <f t="shared" si="35"/>
        <v>4094.4584139264998</v>
      </c>
      <c r="AG41" s="2">
        <f t="shared" si="30"/>
        <v>5073.2712032959225</v>
      </c>
      <c r="AH41" s="2">
        <f t="shared" si="30"/>
        <v>3846.8833652007647</v>
      </c>
      <c r="AI41" s="2" t="str">
        <f t="shared" si="30"/>
        <v>N.A.</v>
      </c>
      <c r="AJ41" s="2" t="str">
        <f t="shared" si="30"/>
        <v>N.A.</v>
      </c>
      <c r="AK41" s="2">
        <f t="shared" si="30"/>
        <v>12147.044952100223</v>
      </c>
      <c r="AL41" s="2" t="str">
        <f t="shared" si="30"/>
        <v>N.A.</v>
      </c>
      <c r="AM41" s="2">
        <f t="shared" si="30"/>
        <v>7737.2262773722632</v>
      </c>
      <c r="AN41" s="2">
        <f t="shared" si="30"/>
        <v>0</v>
      </c>
      <c r="AO41" s="2" t="str">
        <f t="shared" si="30"/>
        <v>N.A.</v>
      </c>
      <c r="AP41" s="15">
        <f t="shared" si="30"/>
        <v>3414.4650731028087</v>
      </c>
      <c r="AQ41" s="13">
        <f t="shared" si="30"/>
        <v>5781.9511166253105</v>
      </c>
      <c r="AR41" s="14">
        <f t="shared" si="30"/>
        <v>5282.587596064418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21738734.999999996</v>
      </c>
      <c r="C43" s="2">
        <v>72773431.999999985</v>
      </c>
      <c r="D43" s="2">
        <v>2011920</v>
      </c>
      <c r="E43" s="2"/>
      <c r="F43" s="2"/>
      <c r="G43" s="2">
        <v>16483540.000000002</v>
      </c>
      <c r="H43" s="2">
        <v>9500916.0000000019</v>
      </c>
      <c r="I43" s="2">
        <v>5300000</v>
      </c>
      <c r="J43" s="2">
        <v>0</v>
      </c>
      <c r="K43" s="2"/>
      <c r="L43" s="1">
        <f t="shared" ref="L43" si="36">B43+D43+F43+H43+J43</f>
        <v>33251571</v>
      </c>
      <c r="M43" s="13">
        <f t="shared" ref="M43" si="37">C43+E43+G43+I43+K43</f>
        <v>94556971.999999985</v>
      </c>
      <c r="N43" s="17">
        <f t="shared" ref="N43" si="38">L43+M43</f>
        <v>127808542.99999999</v>
      </c>
      <c r="P43" s="4" t="s">
        <v>16</v>
      </c>
      <c r="Q43" s="2">
        <v>5715</v>
      </c>
      <c r="R43" s="2">
        <v>14340</v>
      </c>
      <c r="S43" s="2">
        <v>523</v>
      </c>
      <c r="T43" s="2">
        <v>0</v>
      </c>
      <c r="U43" s="2">
        <v>0</v>
      </c>
      <c r="V43" s="2">
        <v>1357</v>
      </c>
      <c r="W43" s="2">
        <v>4707</v>
      </c>
      <c r="X43" s="2">
        <v>685</v>
      </c>
      <c r="Y43" s="2">
        <v>946</v>
      </c>
      <c r="Z43" s="2">
        <v>0</v>
      </c>
      <c r="AA43" s="1">
        <f t="shared" ref="AA43" si="39">Q43+S43+U43+W43+Y43</f>
        <v>11891</v>
      </c>
      <c r="AB43" s="13">
        <f t="shared" ref="AB43" si="40">R43+T43+V43+X43+Z43</f>
        <v>16382</v>
      </c>
      <c r="AC43" s="17">
        <f t="shared" ref="AC43" si="41">AA43+AB43</f>
        <v>28273</v>
      </c>
      <c r="AE43" s="4" t="s">
        <v>16</v>
      </c>
      <c r="AF43" s="2">
        <f t="shared" si="35"/>
        <v>3803.8031496062986</v>
      </c>
      <c r="AG43" s="2">
        <f t="shared" si="30"/>
        <v>5074.8557880055778</v>
      </c>
      <c r="AH43" s="2">
        <f t="shared" si="30"/>
        <v>3846.8833652007647</v>
      </c>
      <c r="AI43" s="2" t="str">
        <f t="shared" si="30"/>
        <v>N.A.</v>
      </c>
      <c r="AJ43" s="2" t="str">
        <f t="shared" si="30"/>
        <v>N.A.</v>
      </c>
      <c r="AK43" s="2">
        <f t="shared" si="30"/>
        <v>12147.044952100223</v>
      </c>
      <c r="AL43" s="2">
        <f t="shared" si="30"/>
        <v>2018.4652644996818</v>
      </c>
      <c r="AM43" s="2">
        <f t="shared" si="30"/>
        <v>7737.2262773722632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2796.3645614330167</v>
      </c>
      <c r="AQ43" s="13">
        <f t="shared" ref="AQ43" si="43">IFERROR(M43/AB43, "N.A.")</f>
        <v>5772.0041508973254</v>
      </c>
      <c r="AR43" s="14">
        <f t="shared" ref="AR43" si="44">IFERROR(N43/AC43, "N.A.")</f>
        <v>4520.5157924521627</v>
      </c>
    </row>
    <row r="44" spans="1:44" ht="15" customHeight="1" thickBot="1" x14ac:dyDescent="0.3">
      <c r="A44" s="5" t="s">
        <v>0</v>
      </c>
      <c r="B44" s="24">
        <f>B43+C43</f>
        <v>94512166.999999985</v>
      </c>
      <c r="C44" s="26"/>
      <c r="D44" s="24">
        <f>D43+E43</f>
        <v>2011920</v>
      </c>
      <c r="E44" s="26"/>
      <c r="F44" s="24">
        <f>F43+G43</f>
        <v>16483540.000000002</v>
      </c>
      <c r="G44" s="26"/>
      <c r="H44" s="24">
        <f>H43+I43</f>
        <v>14800916.000000002</v>
      </c>
      <c r="I44" s="26"/>
      <c r="J44" s="24">
        <f>J43+K43</f>
        <v>0</v>
      </c>
      <c r="K44" s="26"/>
      <c r="L44" s="24">
        <f>L43+M43</f>
        <v>127808542.99999999</v>
      </c>
      <c r="M44" s="25"/>
      <c r="N44" s="18">
        <f>B44+D44+F44+H44+J44</f>
        <v>127808542.99999999</v>
      </c>
      <c r="P44" s="5" t="s">
        <v>0</v>
      </c>
      <c r="Q44" s="24">
        <f>Q43+R43</f>
        <v>20055</v>
      </c>
      <c r="R44" s="26"/>
      <c r="S44" s="24">
        <f>S43+T43</f>
        <v>523</v>
      </c>
      <c r="T44" s="26"/>
      <c r="U44" s="24">
        <f>U43+V43</f>
        <v>1357</v>
      </c>
      <c r="V44" s="26"/>
      <c r="W44" s="24">
        <f>W43+X43</f>
        <v>5392</v>
      </c>
      <c r="X44" s="26"/>
      <c r="Y44" s="24">
        <f>Y43+Z43</f>
        <v>946</v>
      </c>
      <c r="Z44" s="26"/>
      <c r="AA44" s="24">
        <f>AA43+AB43</f>
        <v>28273</v>
      </c>
      <c r="AB44" s="25"/>
      <c r="AC44" s="18">
        <f>Q44+S44+U44+W44+Y44</f>
        <v>28273</v>
      </c>
      <c r="AE44" s="5" t="s">
        <v>0</v>
      </c>
      <c r="AF44" s="27">
        <f>IFERROR(B44/Q44,"N.A.")</f>
        <v>4712.6485664422826</v>
      </c>
      <c r="AG44" s="28"/>
      <c r="AH44" s="27">
        <f>IFERROR(D44/S44,"N.A.")</f>
        <v>3846.8833652007647</v>
      </c>
      <c r="AI44" s="28"/>
      <c r="AJ44" s="27">
        <f>IFERROR(F44/U44,"N.A.")</f>
        <v>12147.044952100223</v>
      </c>
      <c r="AK44" s="28"/>
      <c r="AL44" s="27">
        <f>IFERROR(H44/W44,"N.A.")</f>
        <v>2744.9770029673596</v>
      </c>
      <c r="AM44" s="28"/>
      <c r="AN44" s="27">
        <f>IFERROR(J44/Y44,"N.A.")</f>
        <v>0</v>
      </c>
      <c r="AO44" s="28"/>
      <c r="AP44" s="27">
        <f>IFERROR(L44/AA44,"N.A.")</f>
        <v>4520.5157924521627</v>
      </c>
      <c r="AQ44" s="28"/>
      <c r="AR44" s="16">
        <f>IFERROR(N44/AC44, "N.A.")</f>
        <v>4520.5157924521627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2014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990720</v>
      </c>
      <c r="C15" s="2"/>
      <c r="D15" s="2"/>
      <c r="E15" s="2"/>
      <c r="F15" s="2"/>
      <c r="G15" s="2"/>
      <c r="H15" s="2">
        <v>2138880</v>
      </c>
      <c r="I15" s="2"/>
      <c r="J15" s="2"/>
      <c r="K15" s="2"/>
      <c r="L15" s="1">
        <f>B15+D15+F15+H15+J15</f>
        <v>3129600</v>
      </c>
      <c r="M15" s="13">
        <f>C15+E15+G15+I15+K15</f>
        <v>0</v>
      </c>
      <c r="N15" s="14">
        <f>L15+M15</f>
        <v>3129600</v>
      </c>
      <c r="P15" s="3" t="s">
        <v>12</v>
      </c>
      <c r="Q15" s="2">
        <v>256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512</v>
      </c>
      <c r="X15" s="2">
        <v>0</v>
      </c>
      <c r="Y15" s="2">
        <v>0</v>
      </c>
      <c r="Z15" s="2">
        <v>0</v>
      </c>
      <c r="AA15" s="1">
        <f>Q15+S15+U15+W15+Y15</f>
        <v>768</v>
      </c>
      <c r="AB15" s="13">
        <f>R15+T15+V15+X15+Z15</f>
        <v>0</v>
      </c>
      <c r="AC15" s="14">
        <f>AA15+AB15</f>
        <v>768</v>
      </c>
      <c r="AE15" s="3" t="s">
        <v>12</v>
      </c>
      <c r="AF15" s="2">
        <f>IFERROR(B15/Q15, "N.A.")</f>
        <v>3870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4177.5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4075</v>
      </c>
      <c r="AQ15" s="13" t="str">
        <f t="shared" si="0"/>
        <v>N.A.</v>
      </c>
      <c r="AR15" s="14">
        <f t="shared" si="0"/>
        <v>4075</v>
      </c>
    </row>
    <row r="16" spans="1:44" ht="15" customHeight="1" thickBot="1" x14ac:dyDescent="0.3">
      <c r="A16" s="3" t="s">
        <v>13</v>
      </c>
      <c r="B16" s="2">
        <v>4166400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4166400</v>
      </c>
      <c r="M16" s="13">
        <f t="shared" si="1"/>
        <v>0</v>
      </c>
      <c r="N16" s="14">
        <f t="shared" ref="N16:N18" si="2">L16+M16</f>
        <v>4166400</v>
      </c>
      <c r="P16" s="3" t="s">
        <v>13</v>
      </c>
      <c r="Q16" s="2">
        <v>1152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1152</v>
      </c>
      <c r="AB16" s="13">
        <f t="shared" si="3"/>
        <v>0</v>
      </c>
      <c r="AC16" s="14">
        <f t="shared" ref="AC16:AC18" si="4">AA16+AB16</f>
        <v>1152</v>
      </c>
      <c r="AE16" s="3" t="s">
        <v>13</v>
      </c>
      <c r="AF16" s="2">
        <f t="shared" ref="AF16:AF19" si="5">IFERROR(B16/Q16, "N.A.")</f>
        <v>3616.6666666666665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3616.6666666666665</v>
      </c>
      <c r="AQ16" s="13" t="str">
        <f t="shared" si="0"/>
        <v>N.A.</v>
      </c>
      <c r="AR16" s="14">
        <f t="shared" si="0"/>
        <v>3616.6666666666665</v>
      </c>
    </row>
    <row r="17" spans="1:44" ht="15" customHeight="1" thickBot="1" x14ac:dyDescent="0.3">
      <c r="A17" s="3" t="s">
        <v>14</v>
      </c>
      <c r="B17" s="2">
        <v>3518720</v>
      </c>
      <c r="C17" s="2">
        <v>8243200</v>
      </c>
      <c r="D17" s="2">
        <v>1536000</v>
      </c>
      <c r="E17" s="2"/>
      <c r="F17" s="2"/>
      <c r="G17" s="2"/>
      <c r="H17" s="2"/>
      <c r="I17" s="2">
        <v>4224000</v>
      </c>
      <c r="J17" s="2"/>
      <c r="K17" s="2"/>
      <c r="L17" s="1">
        <f t="shared" si="1"/>
        <v>5054720</v>
      </c>
      <c r="M17" s="13">
        <f t="shared" si="1"/>
        <v>12467200</v>
      </c>
      <c r="N17" s="14">
        <f t="shared" si="2"/>
        <v>17521920</v>
      </c>
      <c r="P17" s="3" t="s">
        <v>14</v>
      </c>
      <c r="Q17" s="2">
        <v>768</v>
      </c>
      <c r="R17" s="2">
        <v>1536</v>
      </c>
      <c r="S17" s="2">
        <v>128</v>
      </c>
      <c r="T17" s="2">
        <v>0</v>
      </c>
      <c r="U17" s="2">
        <v>0</v>
      </c>
      <c r="V17" s="2">
        <v>0</v>
      </c>
      <c r="W17" s="2">
        <v>0</v>
      </c>
      <c r="X17" s="2">
        <v>256</v>
      </c>
      <c r="Y17" s="2">
        <v>0</v>
      </c>
      <c r="Z17" s="2">
        <v>0</v>
      </c>
      <c r="AA17" s="1">
        <f t="shared" si="3"/>
        <v>896</v>
      </c>
      <c r="AB17" s="13">
        <f t="shared" si="3"/>
        <v>1792</v>
      </c>
      <c r="AC17" s="14">
        <f t="shared" si="4"/>
        <v>2688</v>
      </c>
      <c r="AE17" s="3" t="s">
        <v>14</v>
      </c>
      <c r="AF17" s="2">
        <f t="shared" si="5"/>
        <v>4581.666666666667</v>
      </c>
      <c r="AG17" s="2">
        <f t="shared" si="0"/>
        <v>5366.666666666667</v>
      </c>
      <c r="AH17" s="2">
        <f t="shared" si="0"/>
        <v>12000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16500</v>
      </c>
      <c r="AN17" s="2" t="str">
        <f t="shared" si="0"/>
        <v>N.A.</v>
      </c>
      <c r="AO17" s="2" t="str">
        <f t="shared" si="0"/>
        <v>N.A.</v>
      </c>
      <c r="AP17" s="15">
        <f t="shared" si="0"/>
        <v>5641.4285714285716</v>
      </c>
      <c r="AQ17" s="13">
        <f t="shared" si="0"/>
        <v>6957.1428571428569</v>
      </c>
      <c r="AR17" s="14">
        <f t="shared" si="0"/>
        <v>6518.5714285714284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8675839.9999999981</v>
      </c>
      <c r="C19" s="2">
        <v>8243200</v>
      </c>
      <c r="D19" s="2">
        <v>1536000</v>
      </c>
      <c r="E19" s="2"/>
      <c r="F19" s="2"/>
      <c r="G19" s="2"/>
      <c r="H19" s="2">
        <v>2138880</v>
      </c>
      <c r="I19" s="2">
        <v>4224000</v>
      </c>
      <c r="J19" s="2"/>
      <c r="K19" s="2"/>
      <c r="L19" s="1">
        <f t="shared" ref="L19" si="6">B19+D19+F19+H19+J19</f>
        <v>12350719.999999998</v>
      </c>
      <c r="M19" s="13">
        <f t="shared" ref="M19" si="7">C19+E19+G19+I19+K19</f>
        <v>12467200</v>
      </c>
      <c r="N19" s="17">
        <f t="shared" ref="N19" si="8">L19+M19</f>
        <v>24817920</v>
      </c>
      <c r="P19" s="4" t="s">
        <v>16</v>
      </c>
      <c r="Q19" s="2">
        <v>2176</v>
      </c>
      <c r="R19" s="2">
        <v>1536</v>
      </c>
      <c r="S19" s="2">
        <v>128</v>
      </c>
      <c r="T19" s="2">
        <v>0</v>
      </c>
      <c r="U19" s="2">
        <v>0</v>
      </c>
      <c r="V19" s="2">
        <v>0</v>
      </c>
      <c r="W19" s="2">
        <v>512</v>
      </c>
      <c r="X19" s="2">
        <v>256</v>
      </c>
      <c r="Y19" s="2">
        <v>0</v>
      </c>
      <c r="Z19" s="2">
        <v>0</v>
      </c>
      <c r="AA19" s="1">
        <f t="shared" ref="AA19" si="9">Q19+S19+U19+W19+Y19</f>
        <v>2816</v>
      </c>
      <c r="AB19" s="13">
        <f t="shared" ref="AB19" si="10">R19+T19+V19+X19+Z19</f>
        <v>1792</v>
      </c>
      <c r="AC19" s="14">
        <f t="shared" ref="AC19" si="11">AA19+AB19</f>
        <v>4608</v>
      </c>
      <c r="AE19" s="4" t="s">
        <v>16</v>
      </c>
      <c r="AF19" s="2">
        <f t="shared" si="5"/>
        <v>3987.0588235294108</v>
      </c>
      <c r="AG19" s="2">
        <f t="shared" si="0"/>
        <v>5366.666666666667</v>
      </c>
      <c r="AH19" s="2">
        <f t="shared" si="0"/>
        <v>12000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4177.5</v>
      </c>
      <c r="AM19" s="2">
        <f t="shared" si="0"/>
        <v>16500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4385.9090909090901</v>
      </c>
      <c r="AQ19" s="13">
        <f t="shared" ref="AQ19" si="13">IFERROR(M19/AB19, "N.A.")</f>
        <v>6957.1428571428569</v>
      </c>
      <c r="AR19" s="14">
        <f t="shared" ref="AR19" si="14">IFERROR(N19/AC19, "N.A.")</f>
        <v>5385.833333333333</v>
      </c>
    </row>
    <row r="20" spans="1:44" ht="15" customHeight="1" thickBot="1" x14ac:dyDescent="0.3">
      <c r="A20" s="5" t="s">
        <v>0</v>
      </c>
      <c r="B20" s="24">
        <f>B19+C19</f>
        <v>16919040</v>
      </c>
      <c r="C20" s="26"/>
      <c r="D20" s="24">
        <f>D19+E19</f>
        <v>1536000</v>
      </c>
      <c r="E20" s="26"/>
      <c r="F20" s="24">
        <f>F19+G19</f>
        <v>0</v>
      </c>
      <c r="G20" s="26"/>
      <c r="H20" s="24">
        <f>H19+I19</f>
        <v>6362880</v>
      </c>
      <c r="I20" s="26"/>
      <c r="J20" s="24">
        <f>J19+K19</f>
        <v>0</v>
      </c>
      <c r="K20" s="26"/>
      <c r="L20" s="24">
        <f>L19+M19</f>
        <v>24817920</v>
      </c>
      <c r="M20" s="25"/>
      <c r="N20" s="18">
        <f>B20+D20+F20+H20+J20</f>
        <v>24817920</v>
      </c>
      <c r="P20" s="5" t="s">
        <v>0</v>
      </c>
      <c r="Q20" s="24">
        <f>Q19+R19</f>
        <v>3712</v>
      </c>
      <c r="R20" s="26"/>
      <c r="S20" s="24">
        <f>S19+T19</f>
        <v>128</v>
      </c>
      <c r="T20" s="26"/>
      <c r="U20" s="24">
        <f>U19+V19</f>
        <v>0</v>
      </c>
      <c r="V20" s="26"/>
      <c r="W20" s="24">
        <f>W19+X19</f>
        <v>768</v>
      </c>
      <c r="X20" s="26"/>
      <c r="Y20" s="24">
        <f>Y19+Z19</f>
        <v>0</v>
      </c>
      <c r="Z20" s="26"/>
      <c r="AA20" s="24">
        <f>AA19+AB19</f>
        <v>4608</v>
      </c>
      <c r="AB20" s="26"/>
      <c r="AC20" s="19">
        <f>Q20+S20+U20+W20+Y20</f>
        <v>4608</v>
      </c>
      <c r="AE20" s="5" t="s">
        <v>0</v>
      </c>
      <c r="AF20" s="27">
        <f>IFERROR(B20/Q20,"N.A.")</f>
        <v>4557.9310344827591</v>
      </c>
      <c r="AG20" s="28"/>
      <c r="AH20" s="27">
        <f>IFERROR(D20/S20,"N.A.")</f>
        <v>12000</v>
      </c>
      <c r="AI20" s="28"/>
      <c r="AJ20" s="27" t="str">
        <f>IFERROR(F20/U20,"N.A.")</f>
        <v>N.A.</v>
      </c>
      <c r="AK20" s="28"/>
      <c r="AL20" s="27">
        <f>IFERROR(H20/W20,"N.A.")</f>
        <v>8285</v>
      </c>
      <c r="AM20" s="28"/>
      <c r="AN20" s="27" t="str">
        <f>IFERROR(J20/Y20,"N.A.")</f>
        <v>N.A.</v>
      </c>
      <c r="AO20" s="28"/>
      <c r="AP20" s="27">
        <f>IFERROR(L20/AA20,"N.A.")</f>
        <v>5385.833333333333</v>
      </c>
      <c r="AQ20" s="28"/>
      <c r="AR20" s="16">
        <f>IFERROR(N20/AC20, "N.A.")</f>
        <v>5385.833333333333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660480</v>
      </c>
      <c r="C27" s="2"/>
      <c r="D27" s="2"/>
      <c r="E27" s="2"/>
      <c r="F27" s="2"/>
      <c r="G27" s="2"/>
      <c r="H27" s="2">
        <v>1761280</v>
      </c>
      <c r="I27" s="2"/>
      <c r="J27" s="2"/>
      <c r="K27" s="2"/>
      <c r="L27" s="1">
        <f>B27+D27+F27+H27+J27</f>
        <v>2421760</v>
      </c>
      <c r="M27" s="13">
        <f>C27+E27+G27+I27+K27</f>
        <v>0</v>
      </c>
      <c r="N27" s="14">
        <f>L27+M27</f>
        <v>2421760</v>
      </c>
      <c r="P27" s="3" t="s">
        <v>12</v>
      </c>
      <c r="Q27" s="2">
        <v>128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256</v>
      </c>
      <c r="X27" s="2">
        <v>0</v>
      </c>
      <c r="Y27" s="2">
        <v>0</v>
      </c>
      <c r="Z27" s="2">
        <v>0</v>
      </c>
      <c r="AA27" s="1">
        <f>Q27+S27+U27+W27+Y27</f>
        <v>384</v>
      </c>
      <c r="AB27" s="13">
        <f>R27+T27+V27+X27+Z27</f>
        <v>0</v>
      </c>
      <c r="AC27" s="14">
        <f>AA27+AB27</f>
        <v>384</v>
      </c>
      <c r="AE27" s="3" t="s">
        <v>12</v>
      </c>
      <c r="AF27" s="2">
        <f>IFERROR(B27/Q27, "N.A.")</f>
        <v>5160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6880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6306.666666666667</v>
      </c>
      <c r="AQ27" s="13" t="str">
        <f t="shared" si="15"/>
        <v>N.A.</v>
      </c>
      <c r="AR27" s="14">
        <f t="shared" si="15"/>
        <v>6306.666666666667</v>
      </c>
    </row>
    <row r="28" spans="1:44" ht="15" customHeight="1" thickBot="1" x14ac:dyDescent="0.3">
      <c r="A28" s="3" t="s">
        <v>13</v>
      </c>
      <c r="B28" s="2">
        <v>1484800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1484800</v>
      </c>
      <c r="M28" s="13">
        <f t="shared" si="16"/>
        <v>0</v>
      </c>
      <c r="N28" s="14">
        <f t="shared" ref="N28:N30" si="17">L28+M28</f>
        <v>1484800</v>
      </c>
      <c r="P28" s="3" t="s">
        <v>13</v>
      </c>
      <c r="Q28" s="2">
        <v>256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256</v>
      </c>
      <c r="AB28" s="13">
        <f t="shared" si="18"/>
        <v>0</v>
      </c>
      <c r="AC28" s="14">
        <f t="shared" ref="AC28:AC30" si="19">AA28+AB28</f>
        <v>256</v>
      </c>
      <c r="AE28" s="3" t="s">
        <v>13</v>
      </c>
      <c r="AF28" s="2">
        <f t="shared" ref="AF28:AF31" si="20">IFERROR(B28/Q28, "N.A.")</f>
        <v>5800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5800</v>
      </c>
      <c r="AQ28" s="13" t="str">
        <f t="shared" si="15"/>
        <v>N.A.</v>
      </c>
      <c r="AR28" s="14">
        <f t="shared" si="15"/>
        <v>5800</v>
      </c>
    </row>
    <row r="29" spans="1:44" ht="15" customHeight="1" thickBot="1" x14ac:dyDescent="0.3">
      <c r="A29" s="3" t="s">
        <v>14</v>
      </c>
      <c r="B29" s="2">
        <v>2565120</v>
      </c>
      <c r="C29" s="2">
        <v>6323200</v>
      </c>
      <c r="D29" s="2">
        <v>1536000</v>
      </c>
      <c r="E29" s="2"/>
      <c r="F29" s="2"/>
      <c r="G29" s="2"/>
      <c r="H29" s="2"/>
      <c r="I29" s="2">
        <v>4224000</v>
      </c>
      <c r="J29" s="2"/>
      <c r="K29" s="2"/>
      <c r="L29" s="1">
        <f t="shared" si="16"/>
        <v>4101120</v>
      </c>
      <c r="M29" s="13">
        <f t="shared" si="16"/>
        <v>10547200</v>
      </c>
      <c r="N29" s="14">
        <f t="shared" si="17"/>
        <v>14648320</v>
      </c>
      <c r="P29" s="3" t="s">
        <v>14</v>
      </c>
      <c r="Q29" s="2">
        <v>384</v>
      </c>
      <c r="R29" s="2">
        <v>1152</v>
      </c>
      <c r="S29" s="2">
        <v>128</v>
      </c>
      <c r="T29" s="2">
        <v>0</v>
      </c>
      <c r="U29" s="2">
        <v>0</v>
      </c>
      <c r="V29" s="2">
        <v>0</v>
      </c>
      <c r="W29" s="2">
        <v>0</v>
      </c>
      <c r="X29" s="2">
        <v>256</v>
      </c>
      <c r="Y29" s="2">
        <v>0</v>
      </c>
      <c r="Z29" s="2">
        <v>0</v>
      </c>
      <c r="AA29" s="1">
        <f t="shared" si="18"/>
        <v>512</v>
      </c>
      <c r="AB29" s="13">
        <f t="shared" si="18"/>
        <v>1408</v>
      </c>
      <c r="AC29" s="14">
        <f t="shared" si="19"/>
        <v>1920</v>
      </c>
      <c r="AE29" s="3" t="s">
        <v>14</v>
      </c>
      <c r="AF29" s="2">
        <f t="shared" si="20"/>
        <v>6680</v>
      </c>
      <c r="AG29" s="2">
        <f t="shared" si="15"/>
        <v>5488.8888888888887</v>
      </c>
      <c r="AH29" s="2">
        <f t="shared" si="15"/>
        <v>12000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16500</v>
      </c>
      <c r="AN29" s="2" t="str">
        <f t="shared" si="15"/>
        <v>N.A.</v>
      </c>
      <c r="AO29" s="2" t="str">
        <f t="shared" si="15"/>
        <v>N.A.</v>
      </c>
      <c r="AP29" s="15">
        <f t="shared" si="15"/>
        <v>8010</v>
      </c>
      <c r="AQ29" s="13">
        <f t="shared" si="15"/>
        <v>7490.909090909091</v>
      </c>
      <c r="AR29" s="14">
        <f t="shared" si="15"/>
        <v>7629.333333333333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4710400</v>
      </c>
      <c r="C31" s="2">
        <v>6323200</v>
      </c>
      <c r="D31" s="2">
        <v>1536000</v>
      </c>
      <c r="E31" s="2"/>
      <c r="F31" s="2"/>
      <c r="G31" s="2"/>
      <c r="H31" s="2">
        <v>1761280</v>
      </c>
      <c r="I31" s="2">
        <v>4224000</v>
      </c>
      <c r="J31" s="2"/>
      <c r="K31" s="2"/>
      <c r="L31" s="1">
        <f t="shared" ref="L31" si="21">B31+D31+F31+H31+J31</f>
        <v>8007680</v>
      </c>
      <c r="M31" s="13">
        <f t="shared" ref="M31" si="22">C31+E31+G31+I31+K31</f>
        <v>10547200</v>
      </c>
      <c r="N31" s="17">
        <f t="shared" ref="N31" si="23">L31+M31</f>
        <v>18554880</v>
      </c>
      <c r="P31" s="4" t="s">
        <v>16</v>
      </c>
      <c r="Q31" s="2">
        <v>768</v>
      </c>
      <c r="R31" s="2">
        <v>1152</v>
      </c>
      <c r="S31" s="2">
        <v>128</v>
      </c>
      <c r="T31" s="2">
        <v>0</v>
      </c>
      <c r="U31" s="2">
        <v>0</v>
      </c>
      <c r="V31" s="2">
        <v>0</v>
      </c>
      <c r="W31" s="2">
        <v>256</v>
      </c>
      <c r="X31" s="2">
        <v>256</v>
      </c>
      <c r="Y31" s="2">
        <v>0</v>
      </c>
      <c r="Z31" s="2">
        <v>0</v>
      </c>
      <c r="AA31" s="1">
        <f t="shared" ref="AA31" si="24">Q31+S31+U31+W31+Y31</f>
        <v>1152</v>
      </c>
      <c r="AB31" s="13">
        <f t="shared" ref="AB31" si="25">R31+T31+V31+X31+Z31</f>
        <v>1408</v>
      </c>
      <c r="AC31" s="14">
        <f t="shared" ref="AC31" si="26">AA31+AB31</f>
        <v>2560</v>
      </c>
      <c r="AE31" s="4" t="s">
        <v>16</v>
      </c>
      <c r="AF31" s="2">
        <f t="shared" si="20"/>
        <v>6133.333333333333</v>
      </c>
      <c r="AG31" s="2">
        <f t="shared" si="15"/>
        <v>5488.8888888888887</v>
      </c>
      <c r="AH31" s="2">
        <f t="shared" si="15"/>
        <v>12000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6880</v>
      </c>
      <c r="AM31" s="2">
        <f t="shared" si="15"/>
        <v>16500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6951.1111111111113</v>
      </c>
      <c r="AQ31" s="13">
        <f t="shared" ref="AQ31" si="28">IFERROR(M31/AB31, "N.A.")</f>
        <v>7490.909090909091</v>
      </c>
      <c r="AR31" s="14">
        <f t="shared" ref="AR31" si="29">IFERROR(N31/AC31, "N.A.")</f>
        <v>7248</v>
      </c>
    </row>
    <row r="32" spans="1:44" ht="15" customHeight="1" thickBot="1" x14ac:dyDescent="0.3">
      <c r="A32" s="5" t="s">
        <v>0</v>
      </c>
      <c r="B32" s="24">
        <f>B31+C31</f>
        <v>11033600</v>
      </c>
      <c r="C32" s="26"/>
      <c r="D32" s="24">
        <f>D31+E31</f>
        <v>1536000</v>
      </c>
      <c r="E32" s="26"/>
      <c r="F32" s="24">
        <f>F31+G31</f>
        <v>0</v>
      </c>
      <c r="G32" s="26"/>
      <c r="H32" s="24">
        <f>H31+I31</f>
        <v>5985280</v>
      </c>
      <c r="I32" s="26"/>
      <c r="J32" s="24">
        <f>J31+K31</f>
        <v>0</v>
      </c>
      <c r="K32" s="26"/>
      <c r="L32" s="24">
        <f>L31+M31</f>
        <v>18554880</v>
      </c>
      <c r="M32" s="25"/>
      <c r="N32" s="18">
        <f>B32+D32+F32+H32+J32</f>
        <v>18554880</v>
      </c>
      <c r="P32" s="5" t="s">
        <v>0</v>
      </c>
      <c r="Q32" s="24">
        <f>Q31+R31</f>
        <v>1920</v>
      </c>
      <c r="R32" s="26"/>
      <c r="S32" s="24">
        <f>S31+T31</f>
        <v>128</v>
      </c>
      <c r="T32" s="26"/>
      <c r="U32" s="24">
        <f>U31+V31</f>
        <v>0</v>
      </c>
      <c r="V32" s="26"/>
      <c r="W32" s="24">
        <f>W31+X31</f>
        <v>512</v>
      </c>
      <c r="X32" s="26"/>
      <c r="Y32" s="24">
        <f>Y31+Z31</f>
        <v>0</v>
      </c>
      <c r="Z32" s="26"/>
      <c r="AA32" s="24">
        <f>AA31+AB31</f>
        <v>2560</v>
      </c>
      <c r="AB32" s="26"/>
      <c r="AC32" s="19">
        <f>Q32+S32+U32+W32+Y32</f>
        <v>2560</v>
      </c>
      <c r="AE32" s="5" t="s">
        <v>0</v>
      </c>
      <c r="AF32" s="27">
        <f>IFERROR(B32/Q32,"N.A.")</f>
        <v>5746.666666666667</v>
      </c>
      <c r="AG32" s="28"/>
      <c r="AH32" s="27">
        <f>IFERROR(D32/S32,"N.A.")</f>
        <v>12000</v>
      </c>
      <c r="AI32" s="28"/>
      <c r="AJ32" s="27" t="str">
        <f>IFERROR(F32/U32,"N.A.")</f>
        <v>N.A.</v>
      </c>
      <c r="AK32" s="28"/>
      <c r="AL32" s="27">
        <f>IFERROR(H32/W32,"N.A.")</f>
        <v>11690</v>
      </c>
      <c r="AM32" s="28"/>
      <c r="AN32" s="27" t="str">
        <f>IFERROR(J32/Y32,"N.A.")</f>
        <v>N.A.</v>
      </c>
      <c r="AO32" s="28"/>
      <c r="AP32" s="27">
        <f>IFERROR(L32/AA32,"N.A.")</f>
        <v>7248</v>
      </c>
      <c r="AQ32" s="28"/>
      <c r="AR32" s="16">
        <f>IFERROR(N32/AC32, "N.A.")</f>
        <v>7248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330240</v>
      </c>
      <c r="C39" s="2"/>
      <c r="D39" s="2"/>
      <c r="E39" s="2"/>
      <c r="F39" s="2"/>
      <c r="G39" s="2"/>
      <c r="H39" s="2">
        <v>377600</v>
      </c>
      <c r="I39" s="2"/>
      <c r="J39" s="2"/>
      <c r="K39" s="2"/>
      <c r="L39" s="1">
        <f>B39+D39+F39+H39+J39</f>
        <v>707840</v>
      </c>
      <c r="M39" s="13">
        <f>C39+E39+G39+I39+K39</f>
        <v>0</v>
      </c>
      <c r="N39" s="14">
        <f>L39+M39</f>
        <v>707840</v>
      </c>
      <c r="P39" s="3" t="s">
        <v>12</v>
      </c>
      <c r="Q39" s="2">
        <v>128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256</v>
      </c>
      <c r="X39" s="2">
        <v>0</v>
      </c>
      <c r="Y39" s="2">
        <v>0</v>
      </c>
      <c r="Z39" s="2">
        <v>0</v>
      </c>
      <c r="AA39" s="1">
        <f>Q39+S39+U39+W39+Y39</f>
        <v>384</v>
      </c>
      <c r="AB39" s="13">
        <f>R39+T39+V39+X39+Z39</f>
        <v>0</v>
      </c>
      <c r="AC39" s="14">
        <f>AA39+AB39</f>
        <v>384</v>
      </c>
      <c r="AE39" s="3" t="s">
        <v>12</v>
      </c>
      <c r="AF39" s="2">
        <f>IFERROR(B39/Q39, "N.A.")</f>
        <v>2580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1475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1843.3333333333333</v>
      </c>
      <c r="AQ39" s="13" t="str">
        <f t="shared" si="30"/>
        <v>N.A.</v>
      </c>
      <c r="AR39" s="14">
        <f t="shared" si="30"/>
        <v>1843.3333333333333</v>
      </c>
    </row>
    <row r="40" spans="1:44" ht="15" customHeight="1" thickBot="1" x14ac:dyDescent="0.3">
      <c r="A40" s="3" t="s">
        <v>13</v>
      </c>
      <c r="B40" s="2">
        <v>2681600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2681600</v>
      </c>
      <c r="M40" s="13">
        <f t="shared" si="31"/>
        <v>0</v>
      </c>
      <c r="N40" s="14">
        <f t="shared" ref="N40:N42" si="32">L40+M40</f>
        <v>2681600</v>
      </c>
      <c r="P40" s="3" t="s">
        <v>13</v>
      </c>
      <c r="Q40" s="2">
        <v>896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896</v>
      </c>
      <c r="AB40" s="13">
        <f t="shared" si="33"/>
        <v>0</v>
      </c>
      <c r="AC40" s="14">
        <f t="shared" ref="AC40:AC42" si="34">AA40+AB40</f>
        <v>896</v>
      </c>
      <c r="AE40" s="3" t="s">
        <v>13</v>
      </c>
      <c r="AF40" s="2">
        <f t="shared" ref="AF40:AF43" si="35">IFERROR(B40/Q40, "N.A.")</f>
        <v>2992.8571428571427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2992.8571428571427</v>
      </c>
      <c r="AQ40" s="13" t="str">
        <f t="shared" si="30"/>
        <v>N.A.</v>
      </c>
      <c r="AR40" s="14">
        <f t="shared" si="30"/>
        <v>2992.8571428571427</v>
      </c>
    </row>
    <row r="41" spans="1:44" ht="15" customHeight="1" thickBot="1" x14ac:dyDescent="0.3">
      <c r="A41" s="3" t="s">
        <v>14</v>
      </c>
      <c r="B41" s="2">
        <v>953600</v>
      </c>
      <c r="C41" s="2">
        <v>1920000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953600</v>
      </c>
      <c r="M41" s="13">
        <f t="shared" si="31"/>
        <v>1920000</v>
      </c>
      <c r="N41" s="14">
        <f t="shared" si="32"/>
        <v>2873600</v>
      </c>
      <c r="P41" s="3" t="s">
        <v>14</v>
      </c>
      <c r="Q41" s="2">
        <v>384</v>
      </c>
      <c r="R41" s="2">
        <v>384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384</v>
      </c>
      <c r="AB41" s="13">
        <f t="shared" si="33"/>
        <v>384</v>
      </c>
      <c r="AC41" s="14">
        <f t="shared" si="34"/>
        <v>768</v>
      </c>
      <c r="AE41" s="3" t="s">
        <v>14</v>
      </c>
      <c r="AF41" s="2">
        <f t="shared" si="35"/>
        <v>2483.3333333333335</v>
      </c>
      <c r="AG41" s="2">
        <f t="shared" si="30"/>
        <v>5000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2483.3333333333335</v>
      </c>
      <c r="AQ41" s="13">
        <f t="shared" si="30"/>
        <v>5000</v>
      </c>
      <c r="AR41" s="14">
        <f t="shared" si="30"/>
        <v>3741.6666666666665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3965440</v>
      </c>
      <c r="C43" s="2">
        <v>1920000</v>
      </c>
      <c r="D43" s="2"/>
      <c r="E43" s="2"/>
      <c r="F43" s="2"/>
      <c r="G43" s="2"/>
      <c r="H43" s="2">
        <v>377600</v>
      </c>
      <c r="I43" s="2"/>
      <c r="J43" s="2"/>
      <c r="K43" s="2"/>
      <c r="L43" s="1">
        <f t="shared" ref="L43" si="36">B43+D43+F43+H43+J43</f>
        <v>4343040</v>
      </c>
      <c r="M43" s="13">
        <f t="shared" ref="M43" si="37">C43+E43+G43+I43+K43</f>
        <v>1920000</v>
      </c>
      <c r="N43" s="17">
        <f t="shared" ref="N43" si="38">L43+M43</f>
        <v>6263040</v>
      </c>
      <c r="P43" s="4" t="s">
        <v>16</v>
      </c>
      <c r="Q43" s="2">
        <v>1408</v>
      </c>
      <c r="R43" s="2">
        <v>384</v>
      </c>
      <c r="S43" s="2">
        <v>0</v>
      </c>
      <c r="T43" s="2">
        <v>0</v>
      </c>
      <c r="U43" s="2">
        <v>0</v>
      </c>
      <c r="V43" s="2">
        <v>0</v>
      </c>
      <c r="W43" s="2">
        <v>256</v>
      </c>
      <c r="X43" s="2">
        <v>0</v>
      </c>
      <c r="Y43" s="2">
        <v>0</v>
      </c>
      <c r="Z43" s="2">
        <v>0</v>
      </c>
      <c r="AA43" s="1">
        <f t="shared" ref="AA43" si="39">Q43+S43+U43+W43+Y43</f>
        <v>1664</v>
      </c>
      <c r="AB43" s="13">
        <f t="shared" ref="AB43" si="40">R43+T43+V43+X43+Z43</f>
        <v>384</v>
      </c>
      <c r="AC43" s="17">
        <f t="shared" ref="AC43" si="41">AA43+AB43</f>
        <v>2048</v>
      </c>
      <c r="AE43" s="4" t="s">
        <v>16</v>
      </c>
      <c r="AF43" s="2">
        <f t="shared" si="35"/>
        <v>2816.3636363636365</v>
      </c>
      <c r="AG43" s="2">
        <f t="shared" si="30"/>
        <v>5000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1475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2610</v>
      </c>
      <c r="AQ43" s="13">
        <f t="shared" ref="AQ43" si="43">IFERROR(M43/AB43, "N.A.")</f>
        <v>5000</v>
      </c>
      <c r="AR43" s="14">
        <f t="shared" ref="AR43" si="44">IFERROR(N43/AC43, "N.A.")</f>
        <v>3058.125</v>
      </c>
    </row>
    <row r="44" spans="1:44" ht="15" customHeight="1" thickBot="1" x14ac:dyDescent="0.3">
      <c r="A44" s="5" t="s">
        <v>0</v>
      </c>
      <c r="B44" s="24">
        <f>B43+C43</f>
        <v>5885440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377600</v>
      </c>
      <c r="I44" s="26"/>
      <c r="J44" s="24">
        <f>J43+K43</f>
        <v>0</v>
      </c>
      <c r="K44" s="26"/>
      <c r="L44" s="24">
        <f>L43+M43</f>
        <v>6263040</v>
      </c>
      <c r="M44" s="25"/>
      <c r="N44" s="18">
        <f>B44+D44+F44+H44+J44</f>
        <v>6263040</v>
      </c>
      <c r="P44" s="5" t="s">
        <v>0</v>
      </c>
      <c r="Q44" s="24">
        <f>Q43+R43</f>
        <v>1792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256</v>
      </c>
      <c r="X44" s="26"/>
      <c r="Y44" s="24">
        <f>Y43+Z43</f>
        <v>0</v>
      </c>
      <c r="Z44" s="26"/>
      <c r="AA44" s="24">
        <f>AA43+AB43</f>
        <v>2048</v>
      </c>
      <c r="AB44" s="25"/>
      <c r="AC44" s="18">
        <f>Q44+S44+U44+W44+Y44</f>
        <v>2048</v>
      </c>
      <c r="AE44" s="5" t="s">
        <v>0</v>
      </c>
      <c r="AF44" s="27">
        <f>IFERROR(B44/Q44,"N.A.")</f>
        <v>3284.2857142857142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1475</v>
      </c>
      <c r="AM44" s="28"/>
      <c r="AN44" s="27" t="str">
        <f>IFERROR(J44/Y44,"N.A.")</f>
        <v>N.A.</v>
      </c>
      <c r="AO44" s="28"/>
      <c r="AP44" s="27">
        <f>IFERROR(L44/AA44,"N.A.")</f>
        <v>3058.125</v>
      </c>
      <c r="AQ44" s="28"/>
      <c r="AR44" s="16">
        <f>IFERROR(N44/AC44, "N.A.")</f>
        <v>3058.125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schemas.microsoft.com/office/2006/documentManagement/types"/>
    <ds:schemaRef ds:uri="http://purl.org/dc/elements/1.1/"/>
    <ds:schemaRef ds:uri="3946fdfc-da00-409a-95df-cd9f19cc2a9a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2014 T1</dc:title>
  <dc:subject>Matriz Hussmanns Quintana Roo, 2014-T1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2025-12-16T14:36:15Z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